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chikara_kanai_a3z_cao_go_jp/Documents/デスクトップ/"/>
    </mc:Choice>
  </mc:AlternateContent>
  <xr:revisionPtr revIDLastSave="0" documentId="8_{AA29602D-79B6-4112-9A61-C82BDB0A1F6B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入力用" sheetId="1" r:id="rId1"/>
    <sheet name="応募用紙出力用" sheetId="7" r:id="rId2"/>
    <sheet name="参考⇒" sheetId="9" r:id="rId3"/>
    <sheet name="記載例" sheetId="8" r:id="rId4"/>
    <sheet name="入力規則" sheetId="6" r:id="rId5"/>
  </sheets>
  <definedNames>
    <definedName name="_xlnm._FilterDatabase" localSheetId="3" hidden="1">記載例!$A$2:$R$51</definedName>
    <definedName name="_xlnm._FilterDatabase" localSheetId="0" hidden="1">入力用!$A$1:$S$50</definedName>
    <definedName name="_xlnm.Print_Area" localSheetId="1">応募用紙出力用!$A$1:$F$25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15" i="7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3" i="1"/>
  <c r="F20" i="7"/>
  <c r="B13" i="7"/>
  <c r="B12" i="7"/>
  <c r="B11" i="7"/>
  <c r="B17" i="7"/>
  <c r="B23" i="7"/>
  <c r="B22" i="7"/>
  <c r="B19" i="7"/>
  <c r="D19" i="7"/>
  <c r="G2" i="1"/>
  <c r="E2" i="1"/>
  <c r="E3" i="1"/>
  <c r="G3" i="1"/>
  <c r="G51" i="1"/>
  <c r="E51" i="1"/>
  <c r="G50" i="1"/>
  <c r="E50" i="1"/>
  <c r="G49" i="1"/>
  <c r="E49" i="1"/>
  <c r="G48" i="1"/>
  <c r="E48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52" i="8"/>
  <c r="E52" i="8"/>
  <c r="G51" i="8"/>
  <c r="E51" i="8"/>
  <c r="G50" i="8"/>
  <c r="E50" i="8"/>
  <c r="G49" i="8"/>
  <c r="E49" i="8"/>
  <c r="G48" i="8"/>
  <c r="E48" i="8"/>
  <c r="G47" i="8"/>
  <c r="E47" i="8"/>
  <c r="G46" i="8"/>
  <c r="E46" i="8"/>
  <c r="G45" i="8"/>
  <c r="E45" i="8"/>
  <c r="G44" i="8"/>
  <c r="E44" i="8"/>
  <c r="G43" i="8"/>
  <c r="E43" i="8"/>
  <c r="G42" i="8"/>
  <c r="E42" i="8"/>
  <c r="G41" i="8"/>
  <c r="E41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E34" i="8"/>
  <c r="G33" i="8"/>
  <c r="E33" i="8"/>
  <c r="G32" i="8"/>
  <c r="E32" i="8"/>
  <c r="G31" i="8"/>
  <c r="E31" i="8"/>
  <c r="B7" i="7" l="1"/>
  <c r="Q3" i="1"/>
  <c r="Q4" i="1" s="1"/>
  <c r="Q4" i="8"/>
  <c r="Q5" i="8" s="1"/>
  <c r="Q6" i="8" s="1"/>
  <c r="Q7" i="8" s="1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G10" i="8"/>
  <c r="E10" i="8"/>
  <c r="G9" i="8"/>
  <c r="E9" i="8"/>
  <c r="G8" i="8"/>
  <c r="E8" i="8"/>
  <c r="G7" i="8"/>
  <c r="E7" i="8"/>
  <c r="G6" i="8"/>
  <c r="E6" i="8"/>
  <c r="G5" i="8"/>
  <c r="E5" i="8"/>
  <c r="P4" i="8"/>
  <c r="P5" i="8" s="1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O4" i="8"/>
  <c r="O5" i="8" s="1"/>
  <c r="O6" i="8" s="1"/>
  <c r="O7" i="8" s="1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0" i="8" s="1"/>
  <c r="O51" i="8" s="1"/>
  <c r="O52" i="8" s="1"/>
  <c r="N4" i="8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M4" i="8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L4" i="8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J4" i="8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I4" i="8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H4" i="8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G4" i="8"/>
  <c r="E4" i="8"/>
  <c r="G3" i="8"/>
  <c r="E3" i="8"/>
  <c r="B9" i="7"/>
  <c r="B6" i="7"/>
  <c r="B5" i="7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B2" i="7"/>
  <c r="Q5" i="1" l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</calcChain>
</file>

<file path=xl/sharedStrings.xml><?xml version="1.0" encoding="utf-8"?>
<sst xmlns="http://schemas.openxmlformats.org/spreadsheetml/2006/main" count="157" uniqueCount="111">
  <si>
    <t>No.</t>
  </si>
  <si>
    <t>お名前</t>
  </si>
  <si>
    <t>よみがな</t>
  </si>
  <si>
    <t>学校名</t>
    <rPh sb="0" eb="3">
      <t xml:space="preserve">ガッコウメイ </t>
    </rPh>
    <phoneticPr fontId="3"/>
  </si>
  <si>
    <t>学年</t>
    <rPh sb="0" eb="2">
      <t xml:space="preserve">ガクネン </t>
    </rPh>
    <phoneticPr fontId="3"/>
  </si>
  <si>
    <t>〒</t>
  </si>
  <si>
    <t>都道府県</t>
    <rPh sb="0" eb="4">
      <t>トドウフケン</t>
    </rPh>
    <phoneticPr fontId="3"/>
  </si>
  <si>
    <t>住所2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</si>
  <si>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</si>
  <si>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FAX</t>
  </si>
  <si>
    <t>メールアドレス</t>
  </si>
  <si>
    <t>担任名</t>
    <rPh sb="0" eb="3">
      <t xml:space="preserve">タンニンメイ </t>
    </rPh>
    <phoneticPr fontId="3"/>
  </si>
  <si>
    <t>きっかけ</t>
  </si>
  <si>
    <t>備考</t>
    <rPh sb="0" eb="2">
      <t>ビコウ</t>
    </rPh>
    <phoneticPr fontId="3"/>
  </si>
  <si>
    <t>東京都</t>
    <rPh sb="0" eb="3">
      <t>トウキョウト</t>
    </rPh>
    <phoneticPr fontId="3"/>
  </si>
  <si>
    <t>ぼうさい　たろう</t>
    <phoneticPr fontId="1"/>
  </si>
  <si>
    <t>防災　太郎</t>
    <rPh sb="0" eb="2">
      <t>ボウサイ</t>
    </rPh>
    <rPh sb="3" eb="5">
      <t>タロウ</t>
    </rPh>
    <phoneticPr fontId="3"/>
  </si>
  <si>
    <t>○○市立○○小学校</t>
    <rPh sb="2" eb="4">
      <t>シリツ</t>
    </rPh>
    <rPh sb="6" eb="9">
      <t>ショウガッコウ</t>
    </rPh>
    <phoneticPr fontId="3"/>
  </si>
  <si>
    <t>○○○-○○○○</t>
    <phoneticPr fontId="3"/>
  </si>
  <si>
    <t>○○市○○123-1</t>
    <rPh sb="2" eb="3">
      <t>シ</t>
    </rPh>
    <phoneticPr fontId="3"/>
  </si>
  <si>
    <t>○○○-○○○○-○○○○</t>
    <phoneticPr fontId="3"/>
  </si>
  <si>
    <t>○○　○○</t>
    <phoneticPr fontId="3"/>
  </si>
  <si>
    <t>○○○○＠○○.○○.jp</t>
    <phoneticPr fontId="3"/>
  </si>
  <si>
    <t>幼児</t>
    <rPh sb="0" eb="2">
      <t>ヨウジ</t>
    </rPh>
    <phoneticPr fontId="1"/>
  </si>
  <si>
    <t>一般</t>
    <rPh sb="0" eb="2">
      <t>イッパン</t>
    </rPh>
    <phoneticPr fontId="1"/>
  </si>
  <si>
    <t>学年</t>
    <rPh sb="0" eb="2">
      <t xml:space="preserve">ガクネン </t>
    </rPh>
    <phoneticPr fontId="1"/>
  </si>
  <si>
    <t>部門</t>
    <rPh sb="0" eb="2">
      <t>ブモン</t>
    </rPh>
    <phoneticPr fontId="1"/>
  </si>
  <si>
    <t>①幼児・小学1・2年生の部</t>
    <rPh sb="1" eb="3">
      <t>ヨウジ</t>
    </rPh>
    <rPh sb="4" eb="6">
      <t>ショウガク</t>
    </rPh>
    <rPh sb="9" eb="11">
      <t>ネンセイ</t>
    </rPh>
    <rPh sb="12" eb="13">
      <t>ブ</t>
    </rPh>
    <phoneticPr fontId="1"/>
  </si>
  <si>
    <t>②小学3～5年生の部</t>
    <rPh sb="1" eb="3">
      <t>ショウガク</t>
    </rPh>
    <rPh sb="6" eb="8">
      <t>ネンセイ</t>
    </rPh>
    <rPh sb="9" eb="10">
      <t>ブ</t>
    </rPh>
    <phoneticPr fontId="1"/>
  </si>
  <si>
    <t>③小学6年生・中学1年生の部</t>
    <rPh sb="1" eb="3">
      <t>ショウガク</t>
    </rPh>
    <rPh sb="4" eb="6">
      <t>ネンセイ</t>
    </rPh>
    <rPh sb="7" eb="9">
      <t>チュウガク</t>
    </rPh>
    <rPh sb="10" eb="12">
      <t>ネンセイ</t>
    </rPh>
    <rPh sb="13" eb="14">
      <t>ブ</t>
    </rPh>
    <phoneticPr fontId="1"/>
  </si>
  <si>
    <t>④中学2・3年生の部</t>
    <rPh sb="1" eb="3">
      <t>チュウガク</t>
    </rPh>
    <rPh sb="6" eb="8">
      <t>ネンセイ</t>
    </rPh>
    <rPh sb="9" eb="10">
      <t>ブ</t>
    </rPh>
    <phoneticPr fontId="1"/>
  </si>
  <si>
    <t>⑤高校生・一般の部</t>
    <rPh sb="1" eb="4">
      <t>コウコウセイ</t>
    </rPh>
    <rPh sb="5" eb="7">
      <t>イッパン</t>
    </rPh>
    <rPh sb="8" eb="9">
      <t>ブ</t>
    </rPh>
    <phoneticPr fontId="1"/>
  </si>
  <si>
    <t>ふりがな</t>
    <phoneticPr fontId="1"/>
  </si>
  <si>
    <t>学校・団体応募の場合は以下の項目も合わせてご記入ください。</t>
    <rPh sb="0" eb="2">
      <t>ガッコウ</t>
    </rPh>
    <rPh sb="3" eb="5">
      <t>ダンタイ</t>
    </rPh>
    <rPh sb="5" eb="7">
      <t>オウボ</t>
    </rPh>
    <rPh sb="8" eb="10">
      <t>バアイ</t>
    </rPh>
    <rPh sb="11" eb="13">
      <t>イカ</t>
    </rPh>
    <rPh sb="14" eb="16">
      <t>コウモク</t>
    </rPh>
    <rPh sb="17" eb="18">
      <t>ア</t>
    </rPh>
    <rPh sb="22" eb="24">
      <t>キニュウ</t>
    </rPh>
    <phoneticPr fontId="1"/>
  </si>
  <si>
    <t>学校・団体名</t>
    <rPh sb="0" eb="2">
      <t>ガッコウ</t>
    </rPh>
    <rPh sb="3" eb="6">
      <t>ダンタイメイ</t>
    </rPh>
    <phoneticPr fontId="1"/>
  </si>
  <si>
    <t>チャレンジ枠</t>
    <rPh sb="5" eb="6">
      <t>ワク</t>
    </rPh>
    <phoneticPr fontId="1"/>
  </si>
  <si>
    <t>該当</t>
    <rPh sb="0" eb="2">
      <t>ガイトウ</t>
    </rPh>
    <phoneticPr fontId="1"/>
  </si>
  <si>
    <t>ご担当者のお名前</t>
    <rPh sb="1" eb="4">
      <t>タントウシャ</t>
    </rPh>
    <rPh sb="6" eb="8">
      <t>ナマエ</t>
    </rPh>
    <phoneticPr fontId="1"/>
  </si>
  <si>
    <t>電話番号</t>
    <rPh sb="0" eb="2">
      <t>デンワ</t>
    </rPh>
    <rPh sb="2" eb="4">
      <t>バンゴウ</t>
    </rPh>
    <phoneticPr fontId="1"/>
  </si>
  <si>
    <t>下記の①～⑤より選択</t>
    <rPh sb="0" eb="2">
      <t>カキ</t>
    </rPh>
    <rPh sb="8" eb="10">
      <t>センタク</t>
    </rPh>
    <phoneticPr fontId="1"/>
  </si>
  <si>
    <t>（令和６年１０月３１日現在）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</si>
  <si>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生年月日</t>
    <rPh sb="0" eb="4">
      <t>セイネンガッピ</t>
    </rPh>
    <phoneticPr fontId="1"/>
  </si>
  <si>
    <t>年齢基準日</t>
    <rPh sb="0" eb="5">
      <t>ネンレイキジュンビ</t>
    </rPh>
    <phoneticPr fontId="1"/>
  </si>
  <si>
    <r>
      <t xml:space="preserve">年齢
</t>
    </r>
    <r>
      <rPr>
        <b/>
        <sz val="6"/>
        <color theme="1"/>
        <rFont val="Meiryo UI"/>
        <family val="3"/>
        <charset val="128"/>
      </rPr>
      <t>（自動入力）</t>
    </r>
    <rPh sb="0" eb="2">
      <t>ネンレイ</t>
    </rPh>
    <rPh sb="4" eb="8">
      <t>ジドウニュウリョク</t>
    </rPh>
    <phoneticPr fontId="1"/>
  </si>
  <si>
    <r>
      <t xml:space="preserve">部門
</t>
    </r>
    <r>
      <rPr>
        <b/>
        <sz val="6"/>
        <color theme="1"/>
        <rFont val="Meiryo UI"/>
        <family val="3"/>
        <charset val="128"/>
      </rPr>
      <t>（自動入力）</t>
    </r>
    <rPh sb="0" eb="2">
      <t>ブモン</t>
    </rPh>
    <rPh sb="4" eb="6">
      <t>ジドウ</t>
    </rPh>
    <rPh sb="6" eb="8">
      <t>ニュウリョク</t>
    </rPh>
    <phoneticPr fontId="3"/>
  </si>
  <si>
    <t>TEL番号</t>
    <rPh sb="3" eb="5">
      <t>バンゴウ</t>
    </rPh>
    <phoneticPr fontId="1"/>
  </si>
  <si>
    <t>メールアドレス</t>
    <phoneticPr fontId="1"/>
  </si>
  <si>
    <t>（令和６年１０月３１日現在）</t>
    <phoneticPr fontId="1"/>
  </si>
  <si>
    <t>防災ポスターコンクールをどちらでお知りになりましたか？</t>
    <rPh sb="0" eb="2">
      <t>ボウサイ</t>
    </rPh>
    <phoneticPr fontId="1"/>
  </si>
  <si>
    <t>幼稚園・保育園年少</t>
    <rPh sb="0" eb="3">
      <t>ヨウチエン</t>
    </rPh>
    <rPh sb="4" eb="7">
      <t>ホイクエン</t>
    </rPh>
    <rPh sb="7" eb="9">
      <t>ネンショウ</t>
    </rPh>
    <phoneticPr fontId="1"/>
  </si>
  <si>
    <t>幼稚園・保育園年中</t>
    <rPh sb="7" eb="9">
      <t>ネンチュウ</t>
    </rPh>
    <phoneticPr fontId="1"/>
  </si>
  <si>
    <t>幼稚園・保育園年長</t>
    <rPh sb="7" eb="9">
      <t>ネンチョウ</t>
    </rPh>
    <phoneticPr fontId="1"/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</si>
  <si>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</si>
  <si>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</si>
  <si>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</si>
  <si>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</si>
  <si>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</si>
  <si>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</si>
  <si>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</si>
  <si>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</si>
  <si>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</si>
  <si>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高校１年生</t>
    <rPh sb="0" eb="2">
      <t>コウコウ</t>
    </rPh>
    <rPh sb="3" eb="5">
      <t>ネンセイ</t>
    </rPh>
    <rPh sb="4" eb="5">
      <t>チュウネン</t>
    </rPh>
    <phoneticPr fontId="1"/>
  </si>
  <si>
    <t>高校２年生</t>
    <rPh sb="0" eb="2">
      <t>コウコウ</t>
    </rPh>
    <rPh sb="3" eb="5">
      <t>ネンセイ</t>
    </rPh>
    <rPh sb="4" eb="5">
      <t>チュウネン</t>
    </rPh>
    <phoneticPr fontId="1"/>
  </si>
  <si>
    <t>高校３年生</t>
    <rPh sb="0" eb="2">
      <t>コウコウ</t>
    </rPh>
    <rPh sb="3" eb="5">
      <t>ネンセイ</t>
    </rPh>
    <rPh sb="4" eb="5">
      <t>チュウネン</t>
    </rPh>
    <phoneticPr fontId="1"/>
  </si>
  <si>
    <t>入力シートの番号</t>
    <rPh sb="0" eb="2">
      <t>ニュウリョク</t>
    </rPh>
    <rPh sb="6" eb="8">
      <t>バンゴウ</t>
    </rPh>
    <phoneticPr fontId="1"/>
  </si>
  <si>
    <t>防災　次郎</t>
    <rPh sb="0" eb="2">
      <t>ボウサイ</t>
    </rPh>
    <rPh sb="3" eb="5">
      <t>ジロウ</t>
    </rPh>
    <phoneticPr fontId="3"/>
  </si>
  <si>
    <t>ぼうさい　じろう</t>
    <phoneticPr fontId="1"/>
  </si>
  <si>
    <r>
      <rPr>
        <b/>
        <u val="double"/>
        <sz val="16"/>
        <color rgb="FFFF0000"/>
        <rFont val="游ゴシック"/>
        <family val="3"/>
        <charset val="128"/>
        <scheme val="minor"/>
      </rPr>
      <t>応募締切：令和6年10月31日(木)</t>
    </r>
    <r>
      <rPr>
        <b/>
        <sz val="16"/>
        <color theme="1"/>
        <rFont val="游ゴシック"/>
        <family val="3"/>
        <charset val="128"/>
        <scheme val="minor"/>
      </rPr>
      <t>　※当日消印有効</t>
    </r>
    <rPh sb="0" eb="2">
      <t>オウボ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5" eb="18">
      <t>モク</t>
    </rPh>
    <rPh sb="20" eb="22">
      <t>トウジツ</t>
    </rPh>
    <rPh sb="22" eb="24">
      <t>ケシイン</t>
    </rPh>
    <rPh sb="24" eb="26">
      <t>ユウコウ</t>
    </rPh>
    <phoneticPr fontId="1"/>
  </si>
  <si>
    <t>きっかけ</t>
    <phoneticPr fontId="1"/>
  </si>
  <si>
    <t>①公民館</t>
    <rPh sb="1" eb="4">
      <t>コウミンカン</t>
    </rPh>
    <phoneticPr fontId="1"/>
  </si>
  <si>
    <t>②市町村役所</t>
    <rPh sb="1" eb="4">
      <t>シチョウソン</t>
    </rPh>
    <rPh sb="4" eb="6">
      <t>ヤクショ</t>
    </rPh>
    <phoneticPr fontId="1"/>
  </si>
  <si>
    <t>③学校</t>
    <rPh sb="1" eb="3">
      <t>ガッコウ</t>
    </rPh>
    <phoneticPr fontId="1"/>
  </si>
  <si>
    <t>④その他</t>
    <rPh sb="3" eb="4">
      <t>ホカ</t>
    </rPh>
    <phoneticPr fontId="1"/>
  </si>
  <si>
    <t>内防ホームページ</t>
    <rPh sb="0" eb="1">
      <t>ナイ</t>
    </rPh>
    <rPh sb="1" eb="2">
      <t>ボウ</t>
    </rPh>
    <phoneticPr fontId="1"/>
  </si>
  <si>
    <t>きっかけ「④その他」の方は記載ください。</t>
    <rPh sb="8" eb="9">
      <t>ホカ</t>
    </rPh>
    <rPh sb="11" eb="12">
      <t>カタ</t>
    </rPh>
    <rPh sb="13" eb="15">
      <t>キサイ</t>
    </rPh>
    <phoneticPr fontId="1"/>
  </si>
  <si>
    <t>防災　A子</t>
    <rPh sb="0" eb="2">
      <t>ボウサイ</t>
    </rPh>
    <rPh sb="4" eb="5">
      <t>コ</t>
    </rPh>
    <phoneticPr fontId="1"/>
  </si>
  <si>
    <t>ぼうさい　えいこ</t>
    <phoneticPr fontId="1"/>
  </si>
  <si>
    <t>応募区分</t>
    <rPh sb="0" eb="4">
      <t>オウボクブン</t>
    </rPh>
    <phoneticPr fontId="1"/>
  </si>
  <si>
    <t>氏　名</t>
    <rPh sb="0" eb="1">
      <t>シ</t>
    </rPh>
    <rPh sb="2" eb="3">
      <t>ナ</t>
    </rPh>
    <phoneticPr fontId="1"/>
  </si>
  <si>
    <t>年　齢</t>
    <rPh sb="0" eb="1">
      <t>トシ</t>
    </rPh>
    <phoneticPr fontId="1"/>
  </si>
  <si>
    <r>
      <t>学　年　</t>
    </r>
    <r>
      <rPr>
        <b/>
        <sz val="9"/>
        <color theme="1"/>
        <rFont val="游ゴシック"/>
        <family val="3"/>
        <charset val="128"/>
        <scheme val="minor"/>
      </rPr>
      <t>※在学中の方</t>
    </r>
    <rPh sb="0" eb="1">
      <t>ガク</t>
    </rPh>
    <rPh sb="2" eb="3">
      <t>トシ</t>
    </rPh>
    <phoneticPr fontId="1"/>
  </si>
  <si>
    <t>都道府県</t>
    <rPh sb="0" eb="4">
      <t>トドウフケン</t>
    </rPh>
    <phoneticPr fontId="1"/>
  </si>
  <si>
    <t>住所・連絡先</t>
    <rPh sb="0" eb="2">
      <t>ジュウショ</t>
    </rPh>
    <rPh sb="3" eb="6">
      <t>レンラクサキ</t>
    </rPh>
    <phoneticPr fontId="1"/>
  </si>
  <si>
    <t>申し込みのきっかけ</t>
    <rPh sb="0" eb="1">
      <t>モウ</t>
    </rPh>
    <rPh sb="2" eb="3">
      <t>コ</t>
    </rPh>
    <phoneticPr fontId="1"/>
  </si>
  <si>
    <t>①幼児・小学1・2年生の部　②小学3～5年生の部　③小学6年生・中学1年生の部　④中学2・3年生の部　⑤高校生・一般の部</t>
    <rPh sb="1" eb="3">
      <t>ヨウジ</t>
    </rPh>
    <rPh sb="4" eb="6">
      <t>ショウガク</t>
    </rPh>
    <rPh sb="9" eb="11">
      <t>ネンセイ</t>
    </rPh>
    <rPh sb="12" eb="13">
      <t>ブ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</si>
  <si>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</si>
  <si>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</si>
  <si>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</si>
  <si>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</si>
  <si>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</si>
  <si>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</si>
  <si>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</si>
  <si>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</si>
  <si>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</si>
  <si>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</si>
  <si>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</si>
  <si>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</si>
  <si>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</si>
  <si>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</si>
  <si>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</si>
  <si>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</si>
  <si>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</si>
  <si>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下記の①～④より選択
①公民館、②市町村役所、
③学校、④その他（　　　）</t>
    <rPh sb="12" eb="15">
      <t>コウミンカン</t>
    </rPh>
    <rPh sb="17" eb="20">
      <t>シチョウソン</t>
    </rPh>
    <rPh sb="20" eb="22">
      <t>ヤクショ</t>
    </rPh>
    <rPh sb="25" eb="27">
      <t>ガッコウ</t>
    </rPh>
    <rPh sb="31" eb="32">
      <t>ホカ</t>
    </rPh>
    <phoneticPr fontId="1"/>
  </si>
  <si>
    <t>内閣府のホームページをみて応募</t>
    <rPh sb="0" eb="3">
      <t>ナイカクフ</t>
    </rPh>
    <rPh sb="13" eb="15">
      <t>オウボ</t>
    </rPh>
    <phoneticPr fontId="1"/>
  </si>
  <si>
    <t>著作権は主催者に帰属し、作品は返却しないことに同意します。</t>
    <phoneticPr fontId="1"/>
  </si>
  <si>
    <t>✓</t>
  </si>
  <si>
    <t>✓</t>
    <phoneticPr fontId="1"/>
  </si>
  <si>
    <t>著作権の同意</t>
    <rPh sb="0" eb="3">
      <t>チョサクケン</t>
    </rPh>
    <rPh sb="4" eb="6">
      <t>ドウイ</t>
    </rPh>
    <phoneticPr fontId="1"/>
  </si>
  <si>
    <r>
      <rPr>
        <sz val="11"/>
        <color theme="1"/>
        <rFont val="游ゴシック"/>
        <family val="3"/>
        <charset val="128"/>
        <scheme val="minor"/>
      </rPr>
      <t>著作権は主催者に帰属し、作品は返却しないことに同意します。</t>
    </r>
    <r>
      <rPr>
        <sz val="10"/>
        <color theme="1"/>
        <rFont val="游ゴシック"/>
        <family val="2"/>
        <charset val="128"/>
        <scheme val="minor"/>
      </rPr>
      <t xml:space="preserve">
⇒チェックを入れてください。
※同意の上、応募いただきますようお願いいたします。</t>
    </r>
    <rPh sb="0" eb="3">
      <t>チョサクケン</t>
    </rPh>
    <rPh sb="4" eb="7">
      <t>シュサイシャ</t>
    </rPh>
    <rPh sb="8" eb="10">
      <t>キゾク</t>
    </rPh>
    <rPh sb="12" eb="14">
      <t>サクヒン</t>
    </rPh>
    <rPh sb="15" eb="17">
      <t>ヘンキャク</t>
    </rPh>
    <rPh sb="23" eb="25">
      <t>ドウイ</t>
    </rPh>
    <rPh sb="36" eb="37">
      <t>イ</t>
    </rPh>
    <rPh sb="46" eb="48">
      <t>ドウイ</t>
    </rPh>
    <rPh sb="49" eb="50">
      <t>ウエ</t>
    </rPh>
    <rPh sb="51" eb="53">
      <t>オウボ</t>
    </rPh>
    <rPh sb="62" eb="63">
      <t>ネガ</t>
    </rPh>
    <phoneticPr fontId="1"/>
  </si>
  <si>
    <r>
      <t xml:space="preserve">第４０回　防災ポスターコンクール応募用紙
</t>
    </r>
    <r>
      <rPr>
        <b/>
        <sz val="12"/>
        <color theme="1"/>
        <rFont val="游ゴシック"/>
        <family val="3"/>
        <charset val="128"/>
        <scheme val="minor"/>
      </rPr>
      <t>　　　　　　　　　　　　　　　　　　　　　　　※すべての項目を記載してください</t>
    </r>
    <rPh sb="0" eb="1">
      <t>ダイ</t>
    </rPh>
    <rPh sb="3" eb="4">
      <t>カイ</t>
    </rPh>
    <rPh sb="5" eb="7">
      <t>ボウサイ</t>
    </rPh>
    <rPh sb="16" eb="20">
      <t>オウボヨウシ</t>
    </rPh>
    <rPh sb="49" eb="51">
      <t>コウモク</t>
    </rPh>
    <rPh sb="52" eb="54">
      <t>キサイ</t>
    </rPh>
    <phoneticPr fontId="1"/>
  </si>
  <si>
    <t>○○－○○○○－○○○○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</si>
</sst>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theme="10"/>
      <name val="Meiryo UI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  <font>
      <u/>
      <sz val="9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3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18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indent="1"/>
    </xf>
    <xf numFmtId="0" fontId="17" fillId="0" borderId="15" xfId="0" applyFont="1" applyBorder="1" applyAlignment="1">
      <alignment horizontal="left" vertical="center" inden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3" fillId="0" borderId="2" xfId="1" applyFont="1" applyBorder="1" applyAlignment="1">
      <alignment horizontal="center" vertical="center"/>
    </xf>
    <xf numFmtId="57" fontId="23" fillId="0" borderId="2" xfId="1" applyNumberFormat="1" applyFont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 shrinkToFit="1"/>
    </xf>
    <xf numFmtId="0" fontId="22" fillId="0" borderId="4" xfId="1" applyFont="1" applyBorder="1">
      <alignment vertical="center"/>
    </xf>
    <xf numFmtId="0" fontId="23" fillId="0" borderId="1" xfId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  <xf numFmtId="0" fontId="23" fillId="2" borderId="2" xfId="1" applyFont="1" applyFill="1" applyBorder="1" applyAlignment="1">
      <alignment horizontal="center" vertical="center" shrinkToFit="1"/>
    </xf>
    <xf numFmtId="0" fontId="22" fillId="2" borderId="2" xfId="1" applyFont="1" applyFill="1" applyBorder="1" applyAlignment="1">
      <alignment horizontal="center" vertical="center" shrinkToFit="1"/>
    </xf>
    <xf numFmtId="0" fontId="22" fillId="2" borderId="2" xfId="1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23" fillId="0" borderId="6" xfId="1" applyFont="1" applyBorder="1" applyAlignment="1">
      <alignment horizontal="center" vertical="center" shrinkToFit="1"/>
    </xf>
    <xf numFmtId="0" fontId="22" fillId="0" borderId="7" xfId="1" applyFont="1" applyBorder="1">
      <alignment vertical="center"/>
    </xf>
    <xf numFmtId="0" fontId="23" fillId="2" borderId="2" xfId="1" applyFont="1" applyFill="1" applyBorder="1" applyAlignment="1">
      <alignment vertical="center"/>
    </xf>
    <xf numFmtId="0" fontId="22" fillId="2" borderId="2" xfId="1" applyFont="1" applyFill="1" applyBorder="1" applyAlignment="1">
      <alignment vertical="center"/>
    </xf>
    <xf numFmtId="0" fontId="22" fillId="0" borderId="8" xfId="1" applyFont="1" applyBorder="1" applyAlignment="1">
      <alignment horizontal="center" vertical="center"/>
    </xf>
    <xf numFmtId="57" fontId="22" fillId="0" borderId="8" xfId="1" applyNumberFormat="1" applyFont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0" fontId="22" fillId="0" borderId="8" xfId="1" applyFont="1" applyBorder="1" applyAlignment="1">
      <alignment horizontal="center" vertical="center" shrinkToFit="1"/>
    </xf>
    <xf numFmtId="0" fontId="22" fillId="2" borderId="8" xfId="1" applyFont="1" applyFill="1" applyBorder="1" applyAlignment="1">
      <alignment horizontal="center" vertical="center" shrinkToFit="1"/>
    </xf>
    <xf numFmtId="0" fontId="28" fillId="0" borderId="8" xfId="2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31" xfId="0" applyFont="1" applyBorder="1" applyAlignment="1">
      <alignment horizontal="left" vertical="center" inden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5" fillId="0" borderId="11" xfId="0" applyFont="1" applyBorder="1" applyAlignment="1">
      <alignment horizontal="left" vertical="center" indent="1"/>
    </xf>
    <xf numFmtId="0" fontId="19" fillId="0" borderId="2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26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top"/>
    </xf>
    <xf numFmtId="0" fontId="11" fillId="3" borderId="22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left" vertical="center" indent="1"/>
    </xf>
    <xf numFmtId="0" fontId="14" fillId="3" borderId="3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2" fillId="0" borderId="36" xfId="1" applyFont="1" applyBorder="1" applyAlignment="1">
      <alignment vertical="center"/>
    </xf>
    <xf numFmtId="0" fontId="22" fillId="0" borderId="37" xfId="1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2" borderId="38" xfId="1" applyFont="1" applyFill="1" applyBorder="1" applyAlignment="1">
      <alignment horizontal="center" vertical="center" shrinkToFit="1"/>
    </xf>
    <xf numFmtId="0" fontId="23" fillId="2" borderId="38" xfId="1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 shrinkToFit="1"/>
    </xf>
    <xf numFmtId="0" fontId="22" fillId="2" borderId="38" xfId="1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 wrapText="1" indent="1"/>
    </xf>
    <xf numFmtId="0" fontId="5" fillId="0" borderId="42" xfId="1" applyFont="1" applyBorder="1" applyAlignment="1">
      <alignment vertical="center" wrapText="1"/>
    </xf>
    <xf numFmtId="0" fontId="34" fillId="0" borderId="1" xfId="0" applyFont="1" applyBorder="1">
      <alignment vertical="center"/>
    </xf>
    <xf numFmtId="0" fontId="22" fillId="0" borderId="36" xfId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8" fillId="0" borderId="8" xfId="2" applyFont="1" applyFill="1" applyBorder="1" applyAlignment="1">
      <alignment horizontal="center" vertical="center" shrinkToFit="1"/>
    </xf>
    <xf numFmtId="0" fontId="24" fillId="2" borderId="2" xfId="2" applyFont="1" applyFill="1" applyBorder="1" applyAlignment="1">
      <alignment horizontal="center" vertical="center" shrinkToFit="1"/>
    </xf>
    <xf numFmtId="0" fontId="24" fillId="2" borderId="38" xfId="2" applyFont="1" applyFill="1" applyBorder="1" applyAlignment="1">
      <alignment horizontal="center" vertical="center" shrinkToFit="1"/>
    </xf>
    <xf numFmtId="57" fontId="22" fillId="0" borderId="8" xfId="1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57" fontId="23" fillId="0" borderId="2" xfId="1" applyNumberFormat="1" applyFont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 shrinkToFit="1"/>
    </xf>
    <xf numFmtId="0" fontId="23" fillId="2" borderId="6" xfId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2" fillId="0" borderId="2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6" fontId="33" fillId="0" borderId="15" xfId="0" applyNumberFormat="1" applyFont="1" applyBorder="1" applyAlignment="1">
      <alignment horizontal="center" vertical="center" wrapText="1"/>
    </xf>
    <xf numFmtId="176" fontId="33" fillId="0" borderId="16" xfId="0" applyNumberFormat="1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indent="1"/>
    </xf>
    <xf numFmtId="0" fontId="15" fillId="0" borderId="20" xfId="0" applyFont="1" applyBorder="1" applyAlignment="1">
      <alignment horizontal="left" vertical="center" indent="1"/>
    </xf>
    <xf numFmtId="0" fontId="15" fillId="0" borderId="19" xfId="0" applyFont="1" applyBorder="1" applyAlignment="1">
      <alignment horizontal="left" vertical="center" indent="1"/>
    </xf>
  </cellXfs>
  <cellStyles count="3">
    <cellStyle name="ハイパーリンク" xfId="2" builtinId="8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179042</xdr:colOff>
      <xdr:row>51</xdr:row>
      <xdr:rowOff>132521</xdr:rowOff>
    </xdr:from>
    <xdr:to>
      <xdr:col>8</xdr:col>
      <xdr:colOff>115956</xdr:colOff>
      <xdr:row>53</xdr:row>
      <xdr:rowOff>91108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93018A-766F-4E8B-92B8-CBE9D9059EFB}"/>
            </a:ext>
          </a:extLst>
        </xdr:cNvPr>
        <xdr:cNvSpPr txBox="1"/>
      </xdr:nvSpPr>
      <xdr:spPr>
        <a:xfrm>
          <a:off x="179042" y="7586869"/>
          <a:ext cx="4666284" cy="4224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※</a:t>
          </a:r>
          <a:r>
            <a:rPr kumimoji="1" lang="ja-JP" altLang="en-US" sz="1800" b="1"/>
            <a:t>行が足りない場合は追加してください</a:t>
          </a:r>
          <a:endParaRPr kumimoji="1" lang="ja-JP" altLang="en-US" sz="900" b="1"/>
        </a:p>
      </xdr:txBody>
    </xdr:sp>
    <xdr:clientData/>
  </xdr:twoCellAnchor>
  <xdr:twoCellAnchor>
    <xdr:from>
      <xdr:col>6</xdr:col>
      <xdr:colOff>227556</xdr:colOff>
      <xdr:row>4</xdr:row>
      <xdr:rowOff>208768</xdr:rowOff>
    </xdr:from>
    <xdr:to>
      <xdr:col>16</xdr:col>
      <xdr:colOff>3056481</xdr:colOff>
      <xdr:row>22</xdr:row>
      <xdr:rowOff>143528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21362C2-F7FE-4958-A273-EDEF9DDE26AE}"/>
            </a:ext>
          </a:extLst>
        </xdr:cNvPr>
        <xdr:cNvSpPr txBox="1"/>
      </xdr:nvSpPr>
      <xdr:spPr>
        <a:xfrm>
          <a:off x="5237967" y="1604898"/>
          <a:ext cx="15785535" cy="4866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/>
            <a:t>　１行目のセルＢ～Ｒまで入力いただき、２行目以降のセルＨ（学校名）から右側は、</a:t>
          </a:r>
          <a:endParaRPr kumimoji="1" lang="en-US" altLang="ja-JP" sz="2800"/>
        </a:p>
        <a:p>
          <a:r>
            <a:rPr kumimoji="1" lang="ja-JP" altLang="en-US" sz="2800"/>
            <a:t>　１行目と同じ記載で結構です。なお、次のセルは自動入力されます。</a:t>
          </a:r>
          <a:endParaRPr kumimoji="1" lang="en-US" altLang="ja-JP" sz="2800"/>
        </a:p>
        <a:p>
          <a:r>
            <a:rPr kumimoji="1" lang="ja-JP" altLang="en-US" sz="2000"/>
            <a:t>　　・学校名・郵便番号・住所・電話番号・</a:t>
          </a:r>
          <a:r>
            <a:rPr kumimoji="1" lang="en-US" altLang="ja-JP" sz="2000"/>
            <a:t>FAX</a:t>
          </a:r>
          <a:r>
            <a:rPr kumimoji="1" lang="ja-JP" altLang="en-US" sz="2000"/>
            <a:t>・メールアドレス・担任名・きっかけ・きっかけ「④その他」の方は記載ください。</a:t>
          </a:r>
          <a:endParaRPr kumimoji="1" lang="en-US" altLang="ja-JP" sz="2000"/>
        </a:p>
        <a:p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en-US" altLang="ja-JP" sz="2400" b="1">
              <a:solidFill>
                <a:srgbClr val="FF0000"/>
              </a:solidFill>
            </a:rPr>
            <a:t>※</a:t>
          </a:r>
          <a:r>
            <a:rPr kumimoji="1" lang="ja-JP" altLang="en-US" sz="2400" b="1">
              <a:solidFill>
                <a:srgbClr val="FF0000"/>
              </a:solidFill>
            </a:rPr>
            <a:t>１　入力が終わりましたら、隣のシート「出力用」をクリックしてください。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　　　　個人ごとの印刷番号応募</a:t>
          </a:r>
          <a:r>
            <a:rPr kumimoji="1" lang="ja-JP" altLang="en-US" sz="2400" b="1">
              <a:solidFill>
                <a:srgbClr val="FF0000"/>
              </a:solidFill>
              <a:latin typeface="+mn-lt"/>
              <a:ea typeface="+mn-ea"/>
              <a:cs typeface="+mn-cs"/>
            </a:rPr>
            <a:t>用紙が印刷できますので、作品の裏面に貼り付けてください。</a:t>
          </a:r>
          <a:endParaRPr kumimoji="1" lang="en-US" altLang="ja-JP" sz="2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2400" b="1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2400" b="1">
              <a:solidFill>
                <a:srgbClr val="FF0000"/>
              </a:solidFill>
              <a:latin typeface="+mn-lt"/>
              <a:ea typeface="+mn-ea"/>
              <a:cs typeface="+mn-cs"/>
            </a:rPr>
            <a:t>２　入力誤りを防ぐため、こちらのエクセルデータは応募用紙とともに下記のメールまでご提出ください。</a:t>
          </a:r>
        </a:p>
        <a:p>
          <a:r>
            <a:rPr kumimoji="1" lang="ja-JP" altLang="en-US" sz="2400" b="1">
              <a:solidFill>
                <a:srgbClr val="FF0000"/>
              </a:solidFill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2400" b="1">
              <a:solidFill>
                <a:srgbClr val="FF0000"/>
              </a:solidFill>
              <a:latin typeface="+mn-lt"/>
              <a:ea typeface="+mn-ea"/>
              <a:cs typeface="+mn-cs"/>
            </a:rPr>
            <a:t>「第４０回防災ポスターコンクール事務局」</a:t>
          </a:r>
          <a:r>
            <a:rPr kumimoji="1" lang="ja-JP" altLang="en-US" sz="2400" b="1">
              <a:solidFill>
                <a:srgbClr val="FF0000"/>
              </a:solidFill>
              <a:latin typeface="+mn-lt"/>
              <a:ea typeface="+mn-ea"/>
              <a:cs typeface="+mn-cs"/>
            </a:rPr>
            <a:t>：</a:t>
          </a:r>
          <a:r>
            <a:rPr kumimoji="1" lang="en-US" altLang="ja-JP" sz="2400" b="1">
              <a:solidFill>
                <a:srgbClr val="FF0000"/>
              </a:solidFill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nakai@pointrag.co.jp</a:t>
          </a:r>
          <a:endParaRPr kumimoji="1" lang="ja-JP" altLang="en-US" sz="2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89866</xdr:colOff>
      <xdr:row>0</xdr:row>
      <xdr:rowOff>165100</xdr:rowOff>
    </xdr:from>
    <xdr:to>
      <xdr:col>25</xdr:col>
      <xdr:colOff>381000</xdr:colOff>
      <xdr:row>5</xdr:row>
      <xdr:rowOff>393700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774C2A99-4803-4871-8CAF-64B5E3D849F2}"/>
            </a:ext>
          </a:extLst>
        </xdr:cNvPr>
        <xdr:cNvSpPr txBox="1"/>
      </xdr:nvSpPr>
      <xdr:spPr>
        <a:xfrm>
          <a:off x="8459166" y="165100"/>
          <a:ext cx="11949734" cy="2044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1"/>
            <a:t>←印刷する番号（入力用シートのセルＡの番号）を入力してください。</a:t>
          </a:r>
          <a:endParaRPr kumimoji="1" lang="en-US" altLang="ja-JP" sz="2800" b="1"/>
        </a:p>
        <a:p>
          <a:pPr algn="l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一人ずつ応募用紙を印刷してください。</a:t>
          </a:r>
          <a:endParaRPr kumimoji="1" lang="en-US" altLang="ja-JP" sz="2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「入力用」シートに入力した内容が反映されます。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102842</xdr:colOff>
      <xdr:row>52</xdr:row>
      <xdr:rowOff>234121</xdr:rowOff>
    </xdr:from>
    <xdr:to>
      <xdr:col>8</xdr:col>
      <xdr:colOff>39756</xdr:colOff>
      <xdr:row>54</xdr:row>
      <xdr:rowOff>192708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400525-4035-4D11-A9F2-3981878E606D}"/>
            </a:ext>
          </a:extLst>
        </xdr:cNvPr>
        <xdr:cNvSpPr txBox="1"/>
      </xdr:nvSpPr>
      <xdr:spPr>
        <a:xfrm>
          <a:off x="102842" y="14623221"/>
          <a:ext cx="9131714" cy="4411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※</a:t>
          </a:r>
          <a:r>
            <a:rPr kumimoji="1" lang="ja-JP" altLang="en-US" sz="1800" b="1"/>
            <a:t>行が足りない場合は追加してください</a:t>
          </a:r>
          <a:endParaRPr kumimoji="1" lang="ja-JP" altLang="en-US" sz="900" b="1"/>
        </a:p>
      </xdr:txBody>
    </xdr:sp>
    <xdr:clientData/>
  </xdr:twoCellAnchor>
  <xdr:twoCellAnchor>
    <xdr:from>
      <xdr:col>4</xdr:col>
      <xdr:colOff>482600</xdr:colOff>
      <xdr:row>7</xdr:row>
      <xdr:rowOff>215900</xdr:rowOff>
    </xdr:from>
    <xdr:to>
      <xdr:col>16</xdr:col>
      <xdr:colOff>1803400</xdr:colOff>
      <xdr:row>24</xdr:row>
      <xdr:rowOff>92075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D70AD6-89E4-4DA8-A22C-8DC953669AF0}"/>
            </a:ext>
          </a:extLst>
        </xdr:cNvPr>
        <xdr:cNvSpPr txBox="1"/>
      </xdr:nvSpPr>
      <xdr:spPr>
        <a:xfrm>
          <a:off x="4013200" y="2273300"/>
          <a:ext cx="15811500" cy="4625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/>
            <a:t>　１行目のセルＢ～Ｒまで入力いただき、２行目以降のセルＨ（学校名）から右側は、</a:t>
          </a:r>
          <a:endParaRPr kumimoji="1" lang="en-US" altLang="ja-JP" sz="2800"/>
        </a:p>
        <a:p>
          <a:r>
            <a:rPr kumimoji="1" lang="ja-JP" altLang="en-US" sz="2800"/>
            <a:t>　１行目と同じ記載で結構です。なお、次のセルは自動入力されます。</a:t>
          </a:r>
          <a:endParaRPr kumimoji="1" lang="en-US" altLang="ja-JP" sz="2800"/>
        </a:p>
        <a:p>
          <a:r>
            <a:rPr kumimoji="1" lang="ja-JP" altLang="en-US" sz="2000"/>
            <a:t>　　・学校名・郵便番号・住所・電話番号・</a:t>
          </a:r>
          <a:r>
            <a:rPr kumimoji="1" lang="en-US" altLang="ja-JP" sz="2000"/>
            <a:t>FAX</a:t>
          </a:r>
          <a:r>
            <a:rPr kumimoji="1" lang="ja-JP" altLang="en-US" sz="2000"/>
            <a:t>・メールアドレス・担任名・きっかけ・きっかけ「④その他」の方は記載ください。</a:t>
          </a:r>
          <a:endParaRPr kumimoji="1" lang="en-US" altLang="ja-JP" sz="2000"/>
        </a:p>
        <a:p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en-US" altLang="ja-JP" sz="2400" b="1">
              <a:solidFill>
                <a:srgbClr val="FF0000"/>
              </a:solidFill>
            </a:rPr>
            <a:t>※</a:t>
          </a:r>
          <a:r>
            <a:rPr kumimoji="1" lang="ja-JP" altLang="en-US" sz="2400" b="1">
              <a:solidFill>
                <a:srgbClr val="FF0000"/>
              </a:solidFill>
            </a:rPr>
            <a:t>入力が終わりましたら、隣のシート「出力用」をクリックしてください。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　　個人ごとの印刷番号応募用紙が印刷できますので、作品の裏面に貼り付けてください。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S52"/>
  <sheetViews>
    <sheetView tabSelected="1" zoomScale="73" zoomScaleNormal="7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8.75" x14ac:dyDescent="0.4"/>
  <cols>
    <col min="1" max="1" width="6.375" style="1" customWidth="1"/>
    <col min="2" max="4" width="13.25" style="1" customWidth="1"/>
    <col min="5" max="5" width="8.375" style="1" customWidth="1"/>
    <col min="6" max="6" width="11.5" style="20" customWidth="1"/>
    <col min="7" max="7" width="20.5" style="20" customWidth="1"/>
    <col min="8" max="8" width="20.25" style="1" customWidth="1"/>
    <col min="9" max="9" width="14" style="1" bestFit="1" customWidth="1"/>
    <col min="10" max="10" width="12.125" style="1" bestFit="1" customWidth="1"/>
    <col min="11" max="11" width="14.75" style="1" bestFit="1" customWidth="1"/>
    <col min="12" max="13" width="22.125" style="1" bestFit="1" customWidth="1"/>
    <col min="14" max="14" width="22.75" style="1" bestFit="1" customWidth="1"/>
    <col min="15" max="15" width="10.5" style="1" bestFit="1" customWidth="1"/>
    <col min="16" max="16" width="10.875" style="1" bestFit="1" customWidth="1"/>
    <col min="17" max="17" width="45.125" style="16" customWidth="1"/>
    <col min="18" max="18" width="25" style="16" customWidth="1"/>
    <col min="19" max="19" width="20.875" customWidth="1"/>
  </cols>
  <sheetData>
    <row r="1" spans="1:19" s="1" customFormat="1" ht="45" customHeight="1" thickBot="1" x14ac:dyDescent="0.45">
      <c r="A1" s="79" t="s">
        <v>0</v>
      </c>
      <c r="B1" s="80" t="s">
        <v>1</v>
      </c>
      <c r="C1" s="80" t="s">
        <v>2</v>
      </c>
      <c r="D1" s="80" t="s">
        <v>41</v>
      </c>
      <c r="E1" s="81" t="s">
        <v>43</v>
      </c>
      <c r="F1" s="82" t="s">
        <v>4</v>
      </c>
      <c r="G1" s="82" t="s">
        <v>44</v>
      </c>
      <c r="H1" s="80" t="s">
        <v>3</v>
      </c>
      <c r="I1" s="80" t="s">
        <v>5</v>
      </c>
      <c r="J1" s="80" t="s">
        <v>6</v>
      </c>
      <c r="K1" s="82" t="s">
        <v>7</v>
      </c>
      <c r="L1" s="80" t="s">
        <v>8</v>
      </c>
      <c r="M1" s="80" t="s">
        <v>9</v>
      </c>
      <c r="N1" s="80" t="s">
        <v>10</v>
      </c>
      <c r="O1" s="80" t="s">
        <v>11</v>
      </c>
      <c r="P1" s="80" t="s">
        <v>12</v>
      </c>
      <c r="Q1" s="80" t="s">
        <v>74</v>
      </c>
      <c r="R1" s="85" t="s">
        <v>104</v>
      </c>
      <c r="S1" s="83" t="s">
        <v>13</v>
      </c>
    </row>
    <row r="2" spans="1:19" ht="21.75" customHeight="1" x14ac:dyDescent="0.4">
      <c r="A2" s="68">
        <v>1</v>
      </c>
      <c r="B2" s="46" t="s">
        <v>16</v>
      </c>
      <c r="C2" s="46" t="s">
        <v>15</v>
      </c>
      <c r="D2" s="92">
        <v>43191</v>
      </c>
      <c r="E2" s="47">
        <f t="shared" ref="E2:E29" si="0">IF(D2="","",DATEDIF(D2,"2024/10/31","Y"))</f>
        <v>6</v>
      </c>
      <c r="F2" s="46" t="s">
        <v>52</v>
      </c>
      <c r="G2" s="47" t="str">
        <f>IF(F2="","",VLOOKUP(F2,入力規則!B:C,2,FALSE))</f>
        <v>①幼児・小学1・2年生の部</v>
      </c>
      <c r="H2" s="46" t="s">
        <v>17</v>
      </c>
      <c r="I2" s="46" t="s">
        <v>18</v>
      </c>
      <c r="J2" s="46" t="s">
        <v>14</v>
      </c>
      <c r="K2" s="46" t="s">
        <v>19</v>
      </c>
      <c r="L2" s="46" t="s">
        <v>110</v>
      </c>
      <c r="M2" s="46" t="s">
        <v>110</v>
      </c>
      <c r="N2" s="89" t="s">
        <v>22</v>
      </c>
      <c r="O2" s="46" t="s">
        <v>21</v>
      </c>
      <c r="P2" s="46" t="s">
        <v>72</v>
      </c>
      <c r="Q2" s="69" t="s">
        <v>103</v>
      </c>
      <c r="R2" s="87" t="s">
        <v>105</v>
      </c>
      <c r="S2" s="70"/>
    </row>
    <row r="3" spans="1:19" ht="21.75" customHeight="1" x14ac:dyDescent="0.4">
      <c r="A3" s="2">
        <v>2</v>
      </c>
      <c r="B3" s="93"/>
      <c r="C3" s="27"/>
      <c r="D3" s="94"/>
      <c r="E3" s="95" t="str">
        <f t="shared" si="0"/>
        <v/>
      </c>
      <c r="F3" s="27"/>
      <c r="G3" s="32" t="str">
        <f>IF(F3="","",VLOOKUP(F3,入力規則!B:C,2,FALSE))</f>
        <v/>
      </c>
      <c r="H3" s="32" t="str">
        <f t="shared" ref="H3:H29" si="1">IF(H2="","",H2)</f>
        <v>○○市立○○小学校</v>
      </c>
      <c r="I3" s="32" t="str">
        <f t="shared" ref="I3:I29" si="2">IF(I2="","",I2)</f>
        <v>○○○-○○○○</v>
      </c>
      <c r="J3" s="32" t="str">
        <f t="shared" ref="J3:J29" si="3">IF(J2="","",J2)</f>
        <v>東京都</v>
      </c>
      <c r="K3" s="32" t="str">
        <f t="shared" ref="K3:K29" si="4">IF(K2="","",K2)</f>
        <v>○○市○○123-1</v>
      </c>
      <c r="L3" s="32" t="str">
        <f t="shared" ref="L3:L29" si="5">IF(L2="","",L2)</f>
        <v>○○－○○○○－○○○○</v>
      </c>
      <c r="M3" s="32" t="str">
        <f t="shared" ref="M3:M29" si="6">IF(M2="","",M2)</f>
        <v>○○－○○○○－○○○○</v>
      </c>
      <c r="N3" s="32" t="str">
        <f t="shared" ref="N3:N29" si="7">IF(N2="","",N2)</f>
        <v>○○○○＠○○.○○.jp</v>
      </c>
      <c r="O3" s="32" t="str">
        <f t="shared" ref="O3:O29" si="8">IF(O2="","",O2)</f>
        <v>○○　○○</v>
      </c>
      <c r="P3" s="32" t="str">
        <f t="shared" ref="P3:P29" si="9">IF(P2="","",P2)</f>
        <v>④その他</v>
      </c>
      <c r="Q3" s="41" t="str">
        <f t="shared" ref="Q3:R29" si="10">IF(Q2="","",Q2)</f>
        <v>内閣府のホームページをみて応募</v>
      </c>
      <c r="R3" s="26" t="str">
        <f t="shared" si="10"/>
        <v>✓</v>
      </c>
      <c r="S3" s="28"/>
    </row>
    <row r="4" spans="1:19" ht="21.75" customHeight="1" x14ac:dyDescent="0.4">
      <c r="A4" s="2">
        <v>3</v>
      </c>
      <c r="B4" s="31"/>
      <c r="C4" s="31"/>
      <c r="D4" s="31"/>
      <c r="E4" s="95" t="str">
        <f t="shared" si="0"/>
        <v/>
      </c>
      <c r="F4" s="31"/>
      <c r="G4" s="32" t="str">
        <f>IF(F4="","",VLOOKUP(F4,入力規則!B:C,2,FALSE))</f>
        <v/>
      </c>
      <c r="H4" s="32" t="str">
        <f t="shared" si="1"/>
        <v>○○市立○○小学校</v>
      </c>
      <c r="I4" s="32" t="str">
        <f t="shared" si="2"/>
        <v>○○○-○○○○</v>
      </c>
      <c r="J4" s="32" t="str">
        <f t="shared" si="3"/>
        <v>東京都</v>
      </c>
      <c r="K4" s="33" t="str">
        <f t="shared" si="4"/>
        <v>○○市○○123-1</v>
      </c>
      <c r="L4" s="33" t="str">
        <f t="shared" si="5"/>
        <v>○○－○○○○－○○○○</v>
      </c>
      <c r="M4" s="33" t="str">
        <f t="shared" si="6"/>
        <v>○○－○○○○－○○○○</v>
      </c>
      <c r="N4" s="90" t="str">
        <f t="shared" si="7"/>
        <v>○○○○＠○○.○○.jp</v>
      </c>
      <c r="O4" s="33" t="str">
        <f t="shared" si="8"/>
        <v>○○　○○</v>
      </c>
      <c r="P4" s="33" t="str">
        <f t="shared" si="9"/>
        <v>④その他</v>
      </c>
      <c r="Q4" s="42" t="str">
        <f t="shared" si="10"/>
        <v>内閣府のホームページをみて応募</v>
      </c>
      <c r="R4" s="26" t="str">
        <f t="shared" ref="R4" si="11">IF(R3="","",R3)</f>
        <v>✓</v>
      </c>
      <c r="S4" s="28"/>
    </row>
    <row r="5" spans="1:19" ht="21.75" customHeight="1" x14ac:dyDescent="0.4">
      <c r="A5" s="2">
        <v>4</v>
      </c>
      <c r="B5" s="31"/>
      <c r="C5" s="31"/>
      <c r="D5" s="31"/>
      <c r="E5" s="95" t="str">
        <f t="shared" si="0"/>
        <v/>
      </c>
      <c r="F5" s="31"/>
      <c r="G5" s="32" t="str">
        <f>IF(F5="","",VLOOKUP(F5,入力規則!B:C,2,FALSE))</f>
        <v/>
      </c>
      <c r="H5" s="32" t="str">
        <f t="shared" si="1"/>
        <v>○○市立○○小学校</v>
      </c>
      <c r="I5" s="32" t="str">
        <f t="shared" si="2"/>
        <v>○○○-○○○○</v>
      </c>
      <c r="J5" s="32" t="str">
        <f t="shared" si="3"/>
        <v>東京都</v>
      </c>
      <c r="K5" s="33" t="str">
        <f t="shared" si="4"/>
        <v>○○市○○123-1</v>
      </c>
      <c r="L5" s="33" t="str">
        <f t="shared" si="5"/>
        <v>○○－○○○○－○○○○</v>
      </c>
      <c r="M5" s="33" t="str">
        <f t="shared" si="6"/>
        <v>○○－○○○○－○○○○</v>
      </c>
      <c r="N5" s="90" t="str">
        <f t="shared" si="7"/>
        <v>○○○○＠○○.○○.jp</v>
      </c>
      <c r="O5" s="33" t="str">
        <f t="shared" si="8"/>
        <v>○○　○○</v>
      </c>
      <c r="P5" s="33" t="str">
        <f t="shared" si="9"/>
        <v>④その他</v>
      </c>
      <c r="Q5" s="42" t="str">
        <f t="shared" si="10"/>
        <v>内閣府のホームページをみて応募</v>
      </c>
      <c r="R5" s="26" t="str">
        <f t="shared" ref="R5" si="12">IF(R4="","",R4)</f>
        <v>✓</v>
      </c>
      <c r="S5" s="28"/>
    </row>
    <row r="6" spans="1:19" ht="21.75" customHeight="1" x14ac:dyDescent="0.4">
      <c r="A6" s="2">
        <v>5</v>
      </c>
      <c r="B6" s="31"/>
      <c r="C6" s="31"/>
      <c r="D6" s="31"/>
      <c r="E6" s="95" t="str">
        <f t="shared" si="0"/>
        <v/>
      </c>
      <c r="F6" s="31"/>
      <c r="G6" s="32" t="str">
        <f>IF(F6="","",VLOOKUP(F6,入力規則!B:C,2,FALSE))</f>
        <v/>
      </c>
      <c r="H6" s="32" t="str">
        <f t="shared" si="1"/>
        <v>○○市立○○小学校</v>
      </c>
      <c r="I6" s="32" t="str">
        <f t="shared" si="2"/>
        <v>○○○-○○○○</v>
      </c>
      <c r="J6" s="32" t="str">
        <f t="shared" si="3"/>
        <v>東京都</v>
      </c>
      <c r="K6" s="33" t="str">
        <f t="shared" si="4"/>
        <v>○○市○○123-1</v>
      </c>
      <c r="L6" s="33" t="str">
        <f t="shared" si="5"/>
        <v>○○－○○○○－○○○○</v>
      </c>
      <c r="M6" s="33" t="str">
        <f t="shared" si="6"/>
        <v>○○－○○○○－○○○○</v>
      </c>
      <c r="N6" s="90" t="str">
        <f t="shared" si="7"/>
        <v>○○○○＠○○.○○.jp</v>
      </c>
      <c r="O6" s="33" t="str">
        <f t="shared" si="8"/>
        <v>○○　○○</v>
      </c>
      <c r="P6" s="33" t="str">
        <f t="shared" si="9"/>
        <v>④その他</v>
      </c>
      <c r="Q6" s="42" t="str">
        <f t="shared" si="10"/>
        <v>内閣府のホームページをみて応募</v>
      </c>
      <c r="R6" s="26" t="str">
        <f t="shared" ref="R6" si="13">IF(R5="","",R5)</f>
        <v>✓</v>
      </c>
      <c r="S6" s="28"/>
    </row>
    <row r="7" spans="1:19" ht="21.75" customHeight="1" x14ac:dyDescent="0.4">
      <c r="A7" s="2">
        <v>6</v>
      </c>
      <c r="B7" s="31"/>
      <c r="C7" s="31"/>
      <c r="D7" s="31"/>
      <c r="E7" s="95" t="str">
        <f t="shared" si="0"/>
        <v/>
      </c>
      <c r="F7" s="31"/>
      <c r="G7" s="32" t="str">
        <f>IF(F7="","",VLOOKUP(F7,入力規則!B:C,2,FALSE))</f>
        <v/>
      </c>
      <c r="H7" s="32" t="str">
        <f t="shared" si="1"/>
        <v>○○市立○○小学校</v>
      </c>
      <c r="I7" s="32" t="str">
        <f t="shared" si="2"/>
        <v>○○○-○○○○</v>
      </c>
      <c r="J7" s="32" t="str">
        <f t="shared" si="3"/>
        <v>東京都</v>
      </c>
      <c r="K7" s="33" t="str">
        <f t="shared" si="4"/>
        <v>○○市○○123-1</v>
      </c>
      <c r="L7" s="33" t="str">
        <f t="shared" si="5"/>
        <v>○○－○○○○－○○○○</v>
      </c>
      <c r="M7" s="33" t="str">
        <f t="shared" si="6"/>
        <v>○○－○○○○－○○○○</v>
      </c>
      <c r="N7" s="90" t="str">
        <f t="shared" si="7"/>
        <v>○○○○＠○○.○○.jp</v>
      </c>
      <c r="O7" s="33" t="str">
        <f t="shared" si="8"/>
        <v>○○　○○</v>
      </c>
      <c r="P7" s="33" t="str">
        <f t="shared" si="9"/>
        <v>④その他</v>
      </c>
      <c r="Q7" s="42" t="str">
        <f t="shared" si="10"/>
        <v>内閣府のホームページをみて応募</v>
      </c>
      <c r="R7" s="26" t="str">
        <f t="shared" ref="R7" si="14">IF(R6="","",R6)</f>
        <v>✓</v>
      </c>
      <c r="S7" s="28"/>
    </row>
    <row r="8" spans="1:19" ht="21.75" customHeight="1" x14ac:dyDescent="0.4">
      <c r="A8" s="2">
        <v>7</v>
      </c>
      <c r="B8" s="31"/>
      <c r="C8" s="31"/>
      <c r="D8" s="31"/>
      <c r="E8" s="95" t="str">
        <f t="shared" si="0"/>
        <v/>
      </c>
      <c r="F8" s="31"/>
      <c r="G8" s="32" t="str">
        <f>IF(F8="","",VLOOKUP(F8,入力規則!B:C,2,FALSE))</f>
        <v/>
      </c>
      <c r="H8" s="32" t="str">
        <f t="shared" si="1"/>
        <v>○○市立○○小学校</v>
      </c>
      <c r="I8" s="32" t="str">
        <f t="shared" si="2"/>
        <v>○○○-○○○○</v>
      </c>
      <c r="J8" s="32" t="str">
        <f t="shared" si="3"/>
        <v>東京都</v>
      </c>
      <c r="K8" s="33" t="str">
        <f t="shared" si="4"/>
        <v>○○市○○123-1</v>
      </c>
      <c r="L8" s="33" t="str">
        <f t="shared" si="5"/>
        <v>○○－○○○○－○○○○</v>
      </c>
      <c r="M8" s="33" t="str">
        <f t="shared" si="6"/>
        <v>○○－○○○○－○○○○</v>
      </c>
      <c r="N8" s="90" t="str">
        <f t="shared" si="7"/>
        <v>○○○○＠○○.○○.jp</v>
      </c>
      <c r="O8" s="33" t="str">
        <f t="shared" si="8"/>
        <v>○○　○○</v>
      </c>
      <c r="P8" s="33" t="str">
        <f t="shared" si="9"/>
        <v>④その他</v>
      </c>
      <c r="Q8" s="42" t="str">
        <f t="shared" si="10"/>
        <v>内閣府のホームページをみて応募</v>
      </c>
      <c r="R8" s="26" t="str">
        <f t="shared" ref="R8" si="15">IF(R7="","",R7)</f>
        <v>✓</v>
      </c>
      <c r="S8" s="28"/>
    </row>
    <row r="9" spans="1:19" ht="21.75" customHeight="1" x14ac:dyDescent="0.4">
      <c r="A9" s="2">
        <v>8</v>
      </c>
      <c r="B9" s="31"/>
      <c r="C9" s="31"/>
      <c r="D9" s="31"/>
      <c r="E9" s="95" t="str">
        <f t="shared" si="0"/>
        <v/>
      </c>
      <c r="F9" s="31"/>
      <c r="G9" s="32" t="str">
        <f>IF(F9="","",VLOOKUP(F9,入力規則!B:C,2,FALSE))</f>
        <v/>
      </c>
      <c r="H9" s="32" t="str">
        <f t="shared" si="1"/>
        <v>○○市立○○小学校</v>
      </c>
      <c r="I9" s="32" t="str">
        <f t="shared" si="2"/>
        <v>○○○-○○○○</v>
      </c>
      <c r="J9" s="32" t="str">
        <f t="shared" si="3"/>
        <v>東京都</v>
      </c>
      <c r="K9" s="33" t="str">
        <f t="shared" si="4"/>
        <v>○○市○○123-1</v>
      </c>
      <c r="L9" s="33" t="str">
        <f t="shared" si="5"/>
        <v>○○－○○○○－○○○○</v>
      </c>
      <c r="M9" s="33" t="str">
        <f t="shared" si="6"/>
        <v>○○－○○○○－○○○○</v>
      </c>
      <c r="N9" s="90" t="str">
        <f t="shared" si="7"/>
        <v>○○○○＠○○.○○.jp</v>
      </c>
      <c r="O9" s="33" t="str">
        <f t="shared" si="8"/>
        <v>○○　○○</v>
      </c>
      <c r="P9" s="33" t="str">
        <f t="shared" si="9"/>
        <v>④その他</v>
      </c>
      <c r="Q9" s="42" t="str">
        <f t="shared" si="10"/>
        <v>内閣府のホームページをみて応募</v>
      </c>
      <c r="R9" s="26" t="str">
        <f t="shared" ref="R9" si="16">IF(R8="","",R8)</f>
        <v>✓</v>
      </c>
      <c r="S9" s="28"/>
    </row>
    <row r="10" spans="1:19" ht="21.75" customHeight="1" x14ac:dyDescent="0.4">
      <c r="A10" s="2">
        <v>9</v>
      </c>
      <c r="B10" s="31"/>
      <c r="C10" s="31"/>
      <c r="D10" s="31"/>
      <c r="E10" s="95" t="str">
        <f t="shared" si="0"/>
        <v/>
      </c>
      <c r="F10" s="31"/>
      <c r="G10" s="32" t="str">
        <f>IF(F10="","",VLOOKUP(F10,入力規則!B:C,2,FALSE))</f>
        <v/>
      </c>
      <c r="H10" s="32" t="str">
        <f t="shared" si="1"/>
        <v>○○市立○○小学校</v>
      </c>
      <c r="I10" s="32" t="str">
        <f t="shared" si="2"/>
        <v>○○○-○○○○</v>
      </c>
      <c r="J10" s="32" t="str">
        <f t="shared" si="3"/>
        <v>東京都</v>
      </c>
      <c r="K10" s="33" t="str">
        <f t="shared" si="4"/>
        <v>○○市○○123-1</v>
      </c>
      <c r="L10" s="33" t="str">
        <f t="shared" si="5"/>
        <v>○○－○○○○－○○○○</v>
      </c>
      <c r="M10" s="33" t="str">
        <f t="shared" si="6"/>
        <v>○○－○○○○－○○○○</v>
      </c>
      <c r="N10" s="90" t="str">
        <f t="shared" si="7"/>
        <v>○○○○＠○○.○○.jp</v>
      </c>
      <c r="O10" s="33" t="str">
        <f t="shared" si="8"/>
        <v>○○　○○</v>
      </c>
      <c r="P10" s="33" t="str">
        <f t="shared" si="9"/>
        <v>④その他</v>
      </c>
      <c r="Q10" s="42" t="str">
        <f t="shared" si="10"/>
        <v>内閣府のホームページをみて応募</v>
      </c>
      <c r="R10" s="26" t="str">
        <f t="shared" ref="R10" si="17">IF(R9="","",R9)</f>
        <v>✓</v>
      </c>
      <c r="S10" s="28"/>
    </row>
    <row r="11" spans="1:19" ht="21.75" customHeight="1" x14ac:dyDescent="0.4">
      <c r="A11" s="2">
        <v>10</v>
      </c>
      <c r="B11" s="31"/>
      <c r="C11" s="31"/>
      <c r="D11" s="31"/>
      <c r="E11" s="95" t="str">
        <f t="shared" si="0"/>
        <v/>
      </c>
      <c r="F11" s="31"/>
      <c r="G11" s="32" t="str">
        <f>IF(F11="","",VLOOKUP(F11,入力規則!B:C,2,FALSE))</f>
        <v/>
      </c>
      <c r="H11" s="32" t="str">
        <f t="shared" si="1"/>
        <v>○○市立○○小学校</v>
      </c>
      <c r="I11" s="32" t="str">
        <f t="shared" si="2"/>
        <v>○○○-○○○○</v>
      </c>
      <c r="J11" s="32" t="str">
        <f t="shared" si="3"/>
        <v>東京都</v>
      </c>
      <c r="K11" s="33" t="str">
        <f t="shared" si="4"/>
        <v>○○市○○123-1</v>
      </c>
      <c r="L11" s="33" t="str">
        <f t="shared" si="5"/>
        <v>○○－○○○○－○○○○</v>
      </c>
      <c r="M11" s="33" t="str">
        <f t="shared" si="6"/>
        <v>○○－○○○○－○○○○</v>
      </c>
      <c r="N11" s="90" t="str">
        <f t="shared" si="7"/>
        <v>○○○○＠○○.○○.jp</v>
      </c>
      <c r="O11" s="33" t="str">
        <f t="shared" si="8"/>
        <v>○○　○○</v>
      </c>
      <c r="P11" s="33" t="str">
        <f t="shared" si="9"/>
        <v>④その他</v>
      </c>
      <c r="Q11" s="42" t="str">
        <f t="shared" si="10"/>
        <v>内閣府のホームページをみて応募</v>
      </c>
      <c r="R11" s="26" t="str">
        <f t="shared" ref="R11" si="18">IF(R10="","",R10)</f>
        <v>✓</v>
      </c>
      <c r="S11" s="28"/>
    </row>
    <row r="12" spans="1:19" ht="21.75" customHeight="1" x14ac:dyDescent="0.4">
      <c r="A12" s="2">
        <v>11</v>
      </c>
      <c r="B12" s="31"/>
      <c r="C12" s="31"/>
      <c r="D12" s="31"/>
      <c r="E12" s="95" t="str">
        <f t="shared" si="0"/>
        <v/>
      </c>
      <c r="F12" s="31"/>
      <c r="G12" s="32" t="str">
        <f>IF(F12="","",VLOOKUP(F12,入力規則!B:C,2,FALSE))</f>
        <v/>
      </c>
      <c r="H12" s="32" t="str">
        <f t="shared" si="1"/>
        <v>○○市立○○小学校</v>
      </c>
      <c r="I12" s="32" t="str">
        <f t="shared" si="2"/>
        <v>○○○-○○○○</v>
      </c>
      <c r="J12" s="32" t="str">
        <f t="shared" si="3"/>
        <v>東京都</v>
      </c>
      <c r="K12" s="33" t="str">
        <f t="shared" si="4"/>
        <v>○○市○○123-1</v>
      </c>
      <c r="L12" s="33" t="str">
        <f t="shared" si="5"/>
        <v>○○－○○○○－○○○○</v>
      </c>
      <c r="M12" s="33" t="str">
        <f t="shared" si="6"/>
        <v>○○－○○○○－○○○○</v>
      </c>
      <c r="N12" s="90" t="str">
        <f t="shared" si="7"/>
        <v>○○○○＠○○.○○.jp</v>
      </c>
      <c r="O12" s="33" t="str">
        <f t="shared" si="8"/>
        <v>○○　○○</v>
      </c>
      <c r="P12" s="33" t="str">
        <f t="shared" si="9"/>
        <v>④その他</v>
      </c>
      <c r="Q12" s="42" t="str">
        <f t="shared" si="10"/>
        <v>内閣府のホームページをみて応募</v>
      </c>
      <c r="R12" s="26" t="str">
        <f t="shared" ref="R12" si="19">IF(R11="","",R11)</f>
        <v>✓</v>
      </c>
      <c r="S12" s="28"/>
    </row>
    <row r="13" spans="1:19" ht="21.75" customHeight="1" x14ac:dyDescent="0.4">
      <c r="A13" s="2">
        <v>12</v>
      </c>
      <c r="B13" s="31"/>
      <c r="C13" s="31"/>
      <c r="D13" s="31"/>
      <c r="E13" s="95" t="str">
        <f t="shared" si="0"/>
        <v/>
      </c>
      <c r="F13" s="31"/>
      <c r="G13" s="32" t="str">
        <f>IF(F13="","",VLOOKUP(F13,入力規則!B:C,2,FALSE))</f>
        <v/>
      </c>
      <c r="H13" s="32" t="str">
        <f t="shared" si="1"/>
        <v>○○市立○○小学校</v>
      </c>
      <c r="I13" s="32" t="str">
        <f t="shared" si="2"/>
        <v>○○○-○○○○</v>
      </c>
      <c r="J13" s="32" t="str">
        <f t="shared" si="3"/>
        <v>東京都</v>
      </c>
      <c r="K13" s="33" t="str">
        <f t="shared" si="4"/>
        <v>○○市○○123-1</v>
      </c>
      <c r="L13" s="33" t="str">
        <f t="shared" si="5"/>
        <v>○○－○○○○－○○○○</v>
      </c>
      <c r="M13" s="33" t="str">
        <f t="shared" si="6"/>
        <v>○○－○○○○－○○○○</v>
      </c>
      <c r="N13" s="90" t="str">
        <f t="shared" si="7"/>
        <v>○○○○＠○○.○○.jp</v>
      </c>
      <c r="O13" s="33" t="str">
        <f t="shared" si="8"/>
        <v>○○　○○</v>
      </c>
      <c r="P13" s="33" t="str">
        <f t="shared" si="9"/>
        <v>④その他</v>
      </c>
      <c r="Q13" s="42" t="str">
        <f t="shared" si="10"/>
        <v>内閣府のホームページをみて応募</v>
      </c>
      <c r="R13" s="26" t="str">
        <f t="shared" ref="R13" si="20">IF(R12="","",R12)</f>
        <v>✓</v>
      </c>
      <c r="S13" s="36"/>
    </row>
    <row r="14" spans="1:19" ht="21.75" customHeight="1" x14ac:dyDescent="0.4">
      <c r="A14" s="2">
        <v>13</v>
      </c>
      <c r="B14" s="31"/>
      <c r="C14" s="31"/>
      <c r="D14" s="31"/>
      <c r="E14" s="95" t="str">
        <f t="shared" si="0"/>
        <v/>
      </c>
      <c r="F14" s="31"/>
      <c r="G14" s="32" t="str">
        <f>IF(F14="","",VLOOKUP(F14,入力規則!B:C,2,FALSE))</f>
        <v/>
      </c>
      <c r="H14" s="32" t="str">
        <f t="shared" si="1"/>
        <v>○○市立○○小学校</v>
      </c>
      <c r="I14" s="32" t="str">
        <f t="shared" si="2"/>
        <v>○○○-○○○○</v>
      </c>
      <c r="J14" s="32" t="str">
        <f t="shared" si="3"/>
        <v>東京都</v>
      </c>
      <c r="K14" s="33" t="str">
        <f t="shared" si="4"/>
        <v>○○市○○123-1</v>
      </c>
      <c r="L14" s="33" t="str">
        <f t="shared" si="5"/>
        <v>○○－○○○○－○○○○</v>
      </c>
      <c r="M14" s="33" t="str">
        <f t="shared" si="6"/>
        <v>○○－○○○○－○○○○</v>
      </c>
      <c r="N14" s="90" t="str">
        <f t="shared" si="7"/>
        <v>○○○○＠○○.○○.jp</v>
      </c>
      <c r="O14" s="33" t="str">
        <f t="shared" si="8"/>
        <v>○○　○○</v>
      </c>
      <c r="P14" s="33" t="str">
        <f t="shared" si="9"/>
        <v>④その他</v>
      </c>
      <c r="Q14" s="42" t="str">
        <f t="shared" si="10"/>
        <v>内閣府のホームページをみて応募</v>
      </c>
      <c r="R14" s="26" t="str">
        <f t="shared" ref="R14" si="21">IF(R13="","",R13)</f>
        <v>✓</v>
      </c>
      <c r="S14" s="28"/>
    </row>
    <row r="15" spans="1:19" ht="21.75" customHeight="1" x14ac:dyDescent="0.4">
      <c r="A15" s="2">
        <v>14</v>
      </c>
      <c r="B15" s="31"/>
      <c r="C15" s="31"/>
      <c r="D15" s="31"/>
      <c r="E15" s="95" t="str">
        <f t="shared" si="0"/>
        <v/>
      </c>
      <c r="F15" s="31"/>
      <c r="G15" s="32" t="str">
        <f>IF(F15="","",VLOOKUP(F15,入力規則!B:C,2,FALSE))</f>
        <v/>
      </c>
      <c r="H15" s="32" t="str">
        <f t="shared" si="1"/>
        <v>○○市立○○小学校</v>
      </c>
      <c r="I15" s="32" t="str">
        <f t="shared" si="2"/>
        <v>○○○-○○○○</v>
      </c>
      <c r="J15" s="32" t="str">
        <f t="shared" si="3"/>
        <v>東京都</v>
      </c>
      <c r="K15" s="33" t="str">
        <f t="shared" si="4"/>
        <v>○○市○○123-1</v>
      </c>
      <c r="L15" s="33" t="str">
        <f t="shared" si="5"/>
        <v>○○－○○○○－○○○○</v>
      </c>
      <c r="M15" s="33" t="str">
        <f t="shared" si="6"/>
        <v>○○－○○○○－○○○○</v>
      </c>
      <c r="N15" s="90" t="str">
        <f t="shared" si="7"/>
        <v>○○○○＠○○.○○.jp</v>
      </c>
      <c r="O15" s="33" t="str">
        <f t="shared" si="8"/>
        <v>○○　○○</v>
      </c>
      <c r="P15" s="33" t="str">
        <f t="shared" si="9"/>
        <v>④その他</v>
      </c>
      <c r="Q15" s="42" t="str">
        <f t="shared" si="10"/>
        <v>内閣府のホームページをみて応募</v>
      </c>
      <c r="R15" s="26" t="str">
        <f t="shared" ref="R15" si="22">IF(R14="","",R14)</f>
        <v>✓</v>
      </c>
      <c r="S15" s="28"/>
    </row>
    <row r="16" spans="1:19" ht="21.75" customHeight="1" x14ac:dyDescent="0.4">
      <c r="A16" s="2">
        <v>15</v>
      </c>
      <c r="B16" s="31"/>
      <c r="C16" s="31"/>
      <c r="D16" s="31"/>
      <c r="E16" s="95" t="str">
        <f t="shared" si="0"/>
        <v/>
      </c>
      <c r="F16" s="31"/>
      <c r="G16" s="32" t="str">
        <f>IF(F16="","",VLOOKUP(F16,入力規則!B:C,2,FALSE))</f>
        <v/>
      </c>
      <c r="H16" s="32" t="str">
        <f t="shared" si="1"/>
        <v>○○市立○○小学校</v>
      </c>
      <c r="I16" s="32" t="str">
        <f t="shared" si="2"/>
        <v>○○○-○○○○</v>
      </c>
      <c r="J16" s="32" t="str">
        <f t="shared" si="3"/>
        <v>東京都</v>
      </c>
      <c r="K16" s="33" t="str">
        <f t="shared" si="4"/>
        <v>○○市○○123-1</v>
      </c>
      <c r="L16" s="33" t="str">
        <f t="shared" si="5"/>
        <v>○○－○○○○－○○○○</v>
      </c>
      <c r="M16" s="33" t="str">
        <f t="shared" si="6"/>
        <v>○○－○○○○－○○○○</v>
      </c>
      <c r="N16" s="90" t="str">
        <f t="shared" si="7"/>
        <v>○○○○＠○○.○○.jp</v>
      </c>
      <c r="O16" s="33" t="str">
        <f t="shared" si="8"/>
        <v>○○　○○</v>
      </c>
      <c r="P16" s="33" t="str">
        <f t="shared" si="9"/>
        <v>④その他</v>
      </c>
      <c r="Q16" s="42" t="str">
        <f t="shared" si="10"/>
        <v>内閣府のホームページをみて応募</v>
      </c>
      <c r="R16" s="26" t="str">
        <f t="shared" ref="R16" si="23">IF(R15="","",R15)</f>
        <v>✓</v>
      </c>
      <c r="S16" s="28"/>
    </row>
    <row r="17" spans="1:19" ht="21.75" customHeight="1" x14ac:dyDescent="0.4">
      <c r="A17" s="2">
        <v>16</v>
      </c>
      <c r="B17" s="31"/>
      <c r="C17" s="31"/>
      <c r="D17" s="31"/>
      <c r="E17" s="95" t="str">
        <f t="shared" si="0"/>
        <v/>
      </c>
      <c r="F17" s="31"/>
      <c r="G17" s="32" t="str">
        <f>IF(F17="","",VLOOKUP(F17,入力規則!B:C,2,FALSE))</f>
        <v/>
      </c>
      <c r="H17" s="32" t="str">
        <f t="shared" si="1"/>
        <v>○○市立○○小学校</v>
      </c>
      <c r="I17" s="32" t="str">
        <f t="shared" si="2"/>
        <v>○○○-○○○○</v>
      </c>
      <c r="J17" s="32" t="str">
        <f t="shared" si="3"/>
        <v>東京都</v>
      </c>
      <c r="K17" s="33" t="str">
        <f t="shared" si="4"/>
        <v>○○市○○123-1</v>
      </c>
      <c r="L17" s="33" t="str">
        <f t="shared" si="5"/>
        <v>○○－○○○○－○○○○</v>
      </c>
      <c r="M17" s="33" t="str">
        <f t="shared" si="6"/>
        <v>○○－○○○○－○○○○</v>
      </c>
      <c r="N17" s="90" t="str">
        <f t="shared" si="7"/>
        <v>○○○○＠○○.○○.jp</v>
      </c>
      <c r="O17" s="33" t="str">
        <f t="shared" si="8"/>
        <v>○○　○○</v>
      </c>
      <c r="P17" s="33" t="str">
        <f t="shared" si="9"/>
        <v>④その他</v>
      </c>
      <c r="Q17" s="42" t="str">
        <f t="shared" si="10"/>
        <v>内閣府のホームページをみて応募</v>
      </c>
      <c r="R17" s="26" t="str">
        <f t="shared" ref="R17" si="24">IF(R16="","",R16)</f>
        <v>✓</v>
      </c>
      <c r="S17" s="28"/>
    </row>
    <row r="18" spans="1:19" ht="21.75" customHeight="1" x14ac:dyDescent="0.4">
      <c r="A18" s="2">
        <v>17</v>
      </c>
      <c r="B18" s="31"/>
      <c r="C18" s="31"/>
      <c r="D18" s="31"/>
      <c r="E18" s="95" t="str">
        <f t="shared" si="0"/>
        <v/>
      </c>
      <c r="F18" s="31"/>
      <c r="G18" s="32" t="str">
        <f>IF(F18="","",VLOOKUP(F18,入力規則!B:C,2,FALSE))</f>
        <v/>
      </c>
      <c r="H18" s="32" t="str">
        <f t="shared" si="1"/>
        <v>○○市立○○小学校</v>
      </c>
      <c r="I18" s="32" t="str">
        <f t="shared" si="2"/>
        <v>○○○-○○○○</v>
      </c>
      <c r="J18" s="32" t="str">
        <f t="shared" si="3"/>
        <v>東京都</v>
      </c>
      <c r="K18" s="33" t="str">
        <f t="shared" si="4"/>
        <v>○○市○○123-1</v>
      </c>
      <c r="L18" s="33" t="str">
        <f t="shared" si="5"/>
        <v>○○－○○○○－○○○○</v>
      </c>
      <c r="M18" s="33" t="str">
        <f t="shared" si="6"/>
        <v>○○－○○○○－○○○○</v>
      </c>
      <c r="N18" s="90" t="str">
        <f t="shared" si="7"/>
        <v>○○○○＠○○.○○.jp</v>
      </c>
      <c r="O18" s="33" t="str">
        <f t="shared" si="8"/>
        <v>○○　○○</v>
      </c>
      <c r="P18" s="33" t="str">
        <f t="shared" si="9"/>
        <v>④その他</v>
      </c>
      <c r="Q18" s="42" t="str">
        <f t="shared" si="10"/>
        <v>内閣府のホームページをみて応募</v>
      </c>
      <c r="R18" s="26" t="str">
        <f t="shared" ref="R18" si="25">IF(R17="","",R17)</f>
        <v>✓</v>
      </c>
      <c r="S18" s="28"/>
    </row>
    <row r="19" spans="1:19" ht="21.75" customHeight="1" x14ac:dyDescent="0.4">
      <c r="A19" s="2">
        <v>18</v>
      </c>
      <c r="B19" s="31"/>
      <c r="C19" s="31"/>
      <c r="D19" s="31"/>
      <c r="E19" s="95" t="str">
        <f t="shared" si="0"/>
        <v/>
      </c>
      <c r="F19" s="31"/>
      <c r="G19" s="32" t="str">
        <f>IF(F19="","",VLOOKUP(F19,入力規則!B:C,2,FALSE))</f>
        <v/>
      </c>
      <c r="H19" s="32" t="str">
        <f t="shared" si="1"/>
        <v>○○市立○○小学校</v>
      </c>
      <c r="I19" s="32" t="str">
        <f t="shared" si="2"/>
        <v>○○○-○○○○</v>
      </c>
      <c r="J19" s="32" t="str">
        <f t="shared" si="3"/>
        <v>東京都</v>
      </c>
      <c r="K19" s="33" t="str">
        <f t="shared" si="4"/>
        <v>○○市○○123-1</v>
      </c>
      <c r="L19" s="33" t="str">
        <f t="shared" si="5"/>
        <v>○○－○○○○－○○○○</v>
      </c>
      <c r="M19" s="33" t="str">
        <f t="shared" si="6"/>
        <v>○○－○○○○－○○○○</v>
      </c>
      <c r="N19" s="90" t="str">
        <f t="shared" si="7"/>
        <v>○○○○＠○○.○○.jp</v>
      </c>
      <c r="O19" s="33" t="str">
        <f t="shared" si="8"/>
        <v>○○　○○</v>
      </c>
      <c r="P19" s="33" t="str">
        <f t="shared" si="9"/>
        <v>④その他</v>
      </c>
      <c r="Q19" s="42" t="str">
        <f t="shared" si="10"/>
        <v>内閣府のホームページをみて応募</v>
      </c>
      <c r="R19" s="26" t="str">
        <f t="shared" ref="R19" si="26">IF(R18="","",R18)</f>
        <v>✓</v>
      </c>
      <c r="S19" s="28"/>
    </row>
    <row r="20" spans="1:19" ht="21.75" customHeight="1" x14ac:dyDescent="0.4">
      <c r="A20" s="2">
        <v>19</v>
      </c>
      <c r="B20" s="31"/>
      <c r="C20" s="31"/>
      <c r="D20" s="31"/>
      <c r="E20" s="95" t="str">
        <f t="shared" si="0"/>
        <v/>
      </c>
      <c r="F20" s="31"/>
      <c r="G20" s="32" t="str">
        <f>IF(F20="","",VLOOKUP(F20,入力規則!B:C,2,FALSE))</f>
        <v/>
      </c>
      <c r="H20" s="32" t="str">
        <f t="shared" si="1"/>
        <v>○○市立○○小学校</v>
      </c>
      <c r="I20" s="32" t="str">
        <f t="shared" si="2"/>
        <v>○○○-○○○○</v>
      </c>
      <c r="J20" s="32" t="str">
        <f t="shared" si="3"/>
        <v>東京都</v>
      </c>
      <c r="K20" s="33" t="str">
        <f t="shared" si="4"/>
        <v>○○市○○123-1</v>
      </c>
      <c r="L20" s="33" t="str">
        <f t="shared" si="5"/>
        <v>○○－○○○○－○○○○</v>
      </c>
      <c r="M20" s="33" t="str">
        <f t="shared" si="6"/>
        <v>○○－○○○○－○○○○</v>
      </c>
      <c r="N20" s="90" t="str">
        <f t="shared" si="7"/>
        <v>○○○○＠○○.○○.jp</v>
      </c>
      <c r="O20" s="33" t="str">
        <f t="shared" si="8"/>
        <v>○○　○○</v>
      </c>
      <c r="P20" s="33" t="str">
        <f t="shared" si="9"/>
        <v>④その他</v>
      </c>
      <c r="Q20" s="42" t="str">
        <f t="shared" si="10"/>
        <v>内閣府のホームページをみて応募</v>
      </c>
      <c r="R20" s="26" t="str">
        <f t="shared" ref="R20" si="27">IF(R19="","",R19)</f>
        <v>✓</v>
      </c>
      <c r="S20" s="28"/>
    </row>
    <row r="21" spans="1:19" ht="21.75" customHeight="1" x14ac:dyDescent="0.4">
      <c r="A21" s="2">
        <v>20</v>
      </c>
      <c r="B21" s="31"/>
      <c r="C21" s="31"/>
      <c r="D21" s="31"/>
      <c r="E21" s="95" t="str">
        <f t="shared" si="0"/>
        <v/>
      </c>
      <c r="F21" s="31"/>
      <c r="G21" s="32" t="str">
        <f>IF(F21="","",VLOOKUP(F21,入力規則!B:C,2,FALSE))</f>
        <v/>
      </c>
      <c r="H21" s="32" t="str">
        <f t="shared" si="1"/>
        <v>○○市立○○小学校</v>
      </c>
      <c r="I21" s="32" t="str">
        <f t="shared" si="2"/>
        <v>○○○-○○○○</v>
      </c>
      <c r="J21" s="32" t="str">
        <f t="shared" si="3"/>
        <v>東京都</v>
      </c>
      <c r="K21" s="33" t="str">
        <f t="shared" si="4"/>
        <v>○○市○○123-1</v>
      </c>
      <c r="L21" s="33" t="str">
        <f t="shared" si="5"/>
        <v>○○－○○○○－○○○○</v>
      </c>
      <c r="M21" s="33" t="str">
        <f t="shared" si="6"/>
        <v>○○－○○○○－○○○○</v>
      </c>
      <c r="N21" s="90" t="str">
        <f t="shared" si="7"/>
        <v>○○○○＠○○.○○.jp</v>
      </c>
      <c r="O21" s="33" t="str">
        <f t="shared" si="8"/>
        <v>○○　○○</v>
      </c>
      <c r="P21" s="33" t="str">
        <f t="shared" si="9"/>
        <v>④その他</v>
      </c>
      <c r="Q21" s="42" t="str">
        <f t="shared" si="10"/>
        <v>内閣府のホームページをみて応募</v>
      </c>
      <c r="R21" s="26" t="str">
        <f t="shared" ref="R21" si="28">IF(R20="","",R20)</f>
        <v>✓</v>
      </c>
      <c r="S21" s="28"/>
    </row>
    <row r="22" spans="1:19" ht="21.75" customHeight="1" x14ac:dyDescent="0.4">
      <c r="A22" s="2">
        <v>21</v>
      </c>
      <c r="B22" s="31"/>
      <c r="C22" s="31"/>
      <c r="D22" s="31"/>
      <c r="E22" s="95" t="str">
        <f t="shared" si="0"/>
        <v/>
      </c>
      <c r="F22" s="31"/>
      <c r="G22" s="32" t="str">
        <f>IF(F22="","",VLOOKUP(F22,入力規則!B:C,2,FALSE))</f>
        <v/>
      </c>
      <c r="H22" s="32" t="str">
        <f t="shared" si="1"/>
        <v>○○市立○○小学校</v>
      </c>
      <c r="I22" s="32" t="str">
        <f t="shared" si="2"/>
        <v>○○○-○○○○</v>
      </c>
      <c r="J22" s="32" t="str">
        <f t="shared" si="3"/>
        <v>東京都</v>
      </c>
      <c r="K22" s="33" t="str">
        <f t="shared" si="4"/>
        <v>○○市○○123-1</v>
      </c>
      <c r="L22" s="33" t="str">
        <f t="shared" si="5"/>
        <v>○○－○○○○－○○○○</v>
      </c>
      <c r="M22" s="33" t="str">
        <f t="shared" si="6"/>
        <v>○○－○○○○－○○○○</v>
      </c>
      <c r="N22" s="90" t="str">
        <f t="shared" si="7"/>
        <v>○○○○＠○○.○○.jp</v>
      </c>
      <c r="O22" s="33" t="str">
        <f t="shared" si="8"/>
        <v>○○　○○</v>
      </c>
      <c r="P22" s="33" t="str">
        <f t="shared" si="9"/>
        <v>④その他</v>
      </c>
      <c r="Q22" s="42" t="str">
        <f t="shared" si="10"/>
        <v>内閣府のホームページをみて応募</v>
      </c>
      <c r="R22" s="26" t="str">
        <f t="shared" ref="R22" si="29">IF(R21="","",R21)</f>
        <v>✓</v>
      </c>
      <c r="S22" s="28"/>
    </row>
    <row r="23" spans="1:19" ht="21.75" customHeight="1" x14ac:dyDescent="0.4">
      <c r="A23" s="2">
        <v>22</v>
      </c>
      <c r="B23" s="31"/>
      <c r="C23" s="31"/>
      <c r="D23" s="31"/>
      <c r="E23" s="95" t="str">
        <f t="shared" si="0"/>
        <v/>
      </c>
      <c r="F23" s="31"/>
      <c r="G23" s="32" t="str">
        <f>IF(F23="","",VLOOKUP(F23,入力規則!B:C,2,FALSE))</f>
        <v/>
      </c>
      <c r="H23" s="32" t="str">
        <f t="shared" si="1"/>
        <v>○○市立○○小学校</v>
      </c>
      <c r="I23" s="32" t="str">
        <f t="shared" si="2"/>
        <v>○○○-○○○○</v>
      </c>
      <c r="J23" s="32" t="str">
        <f t="shared" si="3"/>
        <v>東京都</v>
      </c>
      <c r="K23" s="33" t="str">
        <f t="shared" si="4"/>
        <v>○○市○○123-1</v>
      </c>
      <c r="L23" s="33" t="str">
        <f t="shared" si="5"/>
        <v>○○－○○○○－○○○○</v>
      </c>
      <c r="M23" s="33" t="str">
        <f t="shared" si="6"/>
        <v>○○－○○○○－○○○○</v>
      </c>
      <c r="N23" s="90" t="str">
        <f t="shared" si="7"/>
        <v>○○○○＠○○.○○.jp</v>
      </c>
      <c r="O23" s="33" t="str">
        <f t="shared" si="8"/>
        <v>○○　○○</v>
      </c>
      <c r="P23" s="33" t="str">
        <f t="shared" si="9"/>
        <v>④その他</v>
      </c>
      <c r="Q23" s="42" t="str">
        <f t="shared" si="10"/>
        <v>内閣府のホームページをみて応募</v>
      </c>
      <c r="R23" s="26" t="str">
        <f t="shared" ref="R23" si="30">IF(R22="","",R22)</f>
        <v>✓</v>
      </c>
      <c r="S23" s="28"/>
    </row>
    <row r="24" spans="1:19" ht="21.75" customHeight="1" x14ac:dyDescent="0.4">
      <c r="A24" s="2">
        <v>23</v>
      </c>
      <c r="B24" s="31"/>
      <c r="C24" s="31"/>
      <c r="D24" s="31"/>
      <c r="E24" s="95" t="str">
        <f t="shared" si="0"/>
        <v/>
      </c>
      <c r="F24" s="31"/>
      <c r="G24" s="32" t="str">
        <f>IF(F24="","",VLOOKUP(F24,入力規則!B:C,2,FALSE))</f>
        <v/>
      </c>
      <c r="H24" s="32" t="str">
        <f t="shared" si="1"/>
        <v>○○市立○○小学校</v>
      </c>
      <c r="I24" s="32" t="str">
        <f t="shared" si="2"/>
        <v>○○○-○○○○</v>
      </c>
      <c r="J24" s="32" t="str">
        <f t="shared" si="3"/>
        <v>東京都</v>
      </c>
      <c r="K24" s="33" t="str">
        <f t="shared" si="4"/>
        <v>○○市○○123-1</v>
      </c>
      <c r="L24" s="33" t="str">
        <f t="shared" si="5"/>
        <v>○○－○○○○－○○○○</v>
      </c>
      <c r="M24" s="33" t="str">
        <f t="shared" si="6"/>
        <v>○○－○○○○－○○○○</v>
      </c>
      <c r="N24" s="90" t="str">
        <f t="shared" si="7"/>
        <v>○○○○＠○○.○○.jp</v>
      </c>
      <c r="O24" s="33" t="str">
        <f t="shared" si="8"/>
        <v>○○　○○</v>
      </c>
      <c r="P24" s="33" t="str">
        <f t="shared" si="9"/>
        <v>④その他</v>
      </c>
      <c r="Q24" s="42" t="str">
        <f t="shared" si="10"/>
        <v>内閣府のホームページをみて応募</v>
      </c>
      <c r="R24" s="26" t="str">
        <f t="shared" ref="R24" si="31">IF(R23="","",R23)</f>
        <v>✓</v>
      </c>
      <c r="S24" s="28"/>
    </row>
    <row r="25" spans="1:19" ht="21.75" customHeight="1" x14ac:dyDescent="0.4">
      <c r="A25" s="2">
        <v>24</v>
      </c>
      <c r="B25" s="31"/>
      <c r="C25" s="31"/>
      <c r="D25" s="31"/>
      <c r="E25" s="95" t="str">
        <f t="shared" si="0"/>
        <v/>
      </c>
      <c r="F25" s="31"/>
      <c r="G25" s="32" t="str">
        <f>IF(F25="","",VLOOKUP(F25,入力規則!B:C,2,FALSE))</f>
        <v/>
      </c>
      <c r="H25" s="32" t="str">
        <f t="shared" si="1"/>
        <v>○○市立○○小学校</v>
      </c>
      <c r="I25" s="32" t="str">
        <f t="shared" si="2"/>
        <v>○○○-○○○○</v>
      </c>
      <c r="J25" s="32" t="str">
        <f t="shared" si="3"/>
        <v>東京都</v>
      </c>
      <c r="K25" s="33" t="str">
        <f t="shared" si="4"/>
        <v>○○市○○123-1</v>
      </c>
      <c r="L25" s="33" t="str">
        <f t="shared" si="5"/>
        <v>○○－○○○○－○○○○</v>
      </c>
      <c r="M25" s="33" t="str">
        <f t="shared" si="6"/>
        <v>○○－○○○○－○○○○</v>
      </c>
      <c r="N25" s="90" t="str">
        <f t="shared" si="7"/>
        <v>○○○○＠○○.○○.jp</v>
      </c>
      <c r="O25" s="33" t="str">
        <f t="shared" si="8"/>
        <v>○○　○○</v>
      </c>
      <c r="P25" s="33" t="str">
        <f t="shared" si="9"/>
        <v>④その他</v>
      </c>
      <c r="Q25" s="42" t="str">
        <f t="shared" si="10"/>
        <v>内閣府のホームページをみて応募</v>
      </c>
      <c r="R25" s="26" t="str">
        <f t="shared" ref="R25" si="32">IF(R24="","",R24)</f>
        <v>✓</v>
      </c>
      <c r="S25" s="28"/>
    </row>
    <row r="26" spans="1:19" ht="21.75" customHeight="1" x14ac:dyDescent="0.4">
      <c r="A26" s="2">
        <v>25</v>
      </c>
      <c r="B26" s="31"/>
      <c r="C26" s="31"/>
      <c r="D26" s="31"/>
      <c r="E26" s="95" t="str">
        <f t="shared" si="0"/>
        <v/>
      </c>
      <c r="F26" s="31"/>
      <c r="G26" s="32" t="str">
        <f>IF(F26="","",VLOOKUP(F26,入力規則!B:C,2,FALSE))</f>
        <v/>
      </c>
      <c r="H26" s="32" t="str">
        <f t="shared" si="1"/>
        <v>○○市立○○小学校</v>
      </c>
      <c r="I26" s="32" t="str">
        <f t="shared" si="2"/>
        <v>○○○-○○○○</v>
      </c>
      <c r="J26" s="32" t="str">
        <f t="shared" si="3"/>
        <v>東京都</v>
      </c>
      <c r="K26" s="33" t="str">
        <f t="shared" si="4"/>
        <v>○○市○○123-1</v>
      </c>
      <c r="L26" s="33" t="str">
        <f t="shared" si="5"/>
        <v>○○－○○○○－○○○○</v>
      </c>
      <c r="M26" s="33" t="str">
        <f t="shared" si="6"/>
        <v>○○－○○○○－○○○○</v>
      </c>
      <c r="N26" s="90" t="str">
        <f t="shared" si="7"/>
        <v>○○○○＠○○.○○.jp</v>
      </c>
      <c r="O26" s="33" t="str">
        <f t="shared" si="8"/>
        <v>○○　○○</v>
      </c>
      <c r="P26" s="33" t="str">
        <f t="shared" si="9"/>
        <v>④その他</v>
      </c>
      <c r="Q26" s="42" t="str">
        <f t="shared" si="10"/>
        <v>内閣府のホームページをみて応募</v>
      </c>
      <c r="R26" s="26" t="str">
        <f t="shared" ref="R26" si="33">IF(R25="","",R25)</f>
        <v>✓</v>
      </c>
      <c r="S26" s="28"/>
    </row>
    <row r="27" spans="1:19" ht="21.75" customHeight="1" x14ac:dyDescent="0.4">
      <c r="A27" s="2">
        <v>26</v>
      </c>
      <c r="B27" s="31"/>
      <c r="C27" s="31"/>
      <c r="D27" s="31"/>
      <c r="E27" s="95" t="str">
        <f t="shared" si="0"/>
        <v/>
      </c>
      <c r="F27" s="31"/>
      <c r="G27" s="32" t="str">
        <f>IF(F27="","",VLOOKUP(F27,入力規則!B:C,2,FALSE))</f>
        <v/>
      </c>
      <c r="H27" s="32" t="str">
        <f t="shared" si="1"/>
        <v>○○市立○○小学校</v>
      </c>
      <c r="I27" s="32" t="str">
        <f t="shared" si="2"/>
        <v>○○○-○○○○</v>
      </c>
      <c r="J27" s="32" t="str">
        <f t="shared" si="3"/>
        <v>東京都</v>
      </c>
      <c r="K27" s="33" t="str">
        <f t="shared" si="4"/>
        <v>○○市○○123-1</v>
      </c>
      <c r="L27" s="33" t="str">
        <f t="shared" si="5"/>
        <v>○○－○○○○－○○○○</v>
      </c>
      <c r="M27" s="33" t="str">
        <f t="shared" si="6"/>
        <v>○○－○○○○－○○○○</v>
      </c>
      <c r="N27" s="90" t="str">
        <f t="shared" si="7"/>
        <v>○○○○＠○○.○○.jp</v>
      </c>
      <c r="O27" s="33" t="str">
        <f t="shared" si="8"/>
        <v>○○　○○</v>
      </c>
      <c r="P27" s="33" t="str">
        <f t="shared" si="9"/>
        <v>④その他</v>
      </c>
      <c r="Q27" s="42" t="str">
        <f t="shared" si="10"/>
        <v>内閣府のホームページをみて応募</v>
      </c>
      <c r="R27" s="26" t="str">
        <f t="shared" ref="R27" si="34">IF(R26="","",R26)</f>
        <v>✓</v>
      </c>
      <c r="S27" s="28"/>
    </row>
    <row r="28" spans="1:19" ht="21.75" customHeight="1" x14ac:dyDescent="0.4">
      <c r="A28" s="2">
        <v>27</v>
      </c>
      <c r="B28" s="31"/>
      <c r="C28" s="31"/>
      <c r="D28" s="31"/>
      <c r="E28" s="95" t="str">
        <f t="shared" si="0"/>
        <v/>
      </c>
      <c r="F28" s="31"/>
      <c r="G28" s="32" t="str">
        <f>IF(F28="","",VLOOKUP(F28,入力規則!B:C,2,FALSE))</f>
        <v/>
      </c>
      <c r="H28" s="32" t="str">
        <f t="shared" si="1"/>
        <v>○○市立○○小学校</v>
      </c>
      <c r="I28" s="32" t="str">
        <f t="shared" si="2"/>
        <v>○○○-○○○○</v>
      </c>
      <c r="J28" s="32" t="str">
        <f t="shared" si="3"/>
        <v>東京都</v>
      </c>
      <c r="K28" s="33" t="str">
        <f t="shared" si="4"/>
        <v>○○市○○123-1</v>
      </c>
      <c r="L28" s="33" t="str">
        <f t="shared" si="5"/>
        <v>○○－○○○○－○○○○</v>
      </c>
      <c r="M28" s="33" t="str">
        <f t="shared" si="6"/>
        <v>○○－○○○○－○○○○</v>
      </c>
      <c r="N28" s="90" t="str">
        <f t="shared" si="7"/>
        <v>○○○○＠○○.○○.jp</v>
      </c>
      <c r="O28" s="33" t="str">
        <f t="shared" si="8"/>
        <v>○○　○○</v>
      </c>
      <c r="P28" s="33" t="str">
        <f t="shared" si="9"/>
        <v>④その他</v>
      </c>
      <c r="Q28" s="42" t="str">
        <f t="shared" si="10"/>
        <v>内閣府のホームページをみて応募</v>
      </c>
      <c r="R28" s="26" t="str">
        <f t="shared" ref="R28" si="35">IF(R27="","",R27)</f>
        <v>✓</v>
      </c>
      <c r="S28" s="28"/>
    </row>
    <row r="29" spans="1:19" ht="21.75" customHeight="1" x14ac:dyDescent="0.4">
      <c r="A29" s="2">
        <v>28</v>
      </c>
      <c r="B29" s="31"/>
      <c r="C29" s="31"/>
      <c r="D29" s="31"/>
      <c r="E29" s="95" t="str">
        <f t="shared" si="0"/>
        <v/>
      </c>
      <c r="F29" s="31"/>
      <c r="G29" s="32" t="str">
        <f>IF(F29="","",VLOOKUP(F29,入力規則!B:C,2,FALSE))</f>
        <v/>
      </c>
      <c r="H29" s="32" t="str">
        <f t="shared" si="1"/>
        <v>○○市立○○小学校</v>
      </c>
      <c r="I29" s="32" t="str">
        <f t="shared" si="2"/>
        <v>○○○-○○○○</v>
      </c>
      <c r="J29" s="32" t="str">
        <f t="shared" si="3"/>
        <v>東京都</v>
      </c>
      <c r="K29" s="33" t="str">
        <f t="shared" si="4"/>
        <v>○○市○○123-1</v>
      </c>
      <c r="L29" s="33" t="str">
        <f t="shared" si="5"/>
        <v>○○－○○○○－○○○○</v>
      </c>
      <c r="M29" s="33" t="str">
        <f t="shared" si="6"/>
        <v>○○－○○○○－○○○○</v>
      </c>
      <c r="N29" s="90" t="str">
        <f t="shared" si="7"/>
        <v>○○○○＠○○.○○.jp</v>
      </c>
      <c r="O29" s="33" t="str">
        <f t="shared" si="8"/>
        <v>○○　○○</v>
      </c>
      <c r="P29" s="33" t="str">
        <f t="shared" si="9"/>
        <v>④その他</v>
      </c>
      <c r="Q29" s="42" t="str">
        <f t="shared" si="10"/>
        <v>内閣府のホームページをみて応募</v>
      </c>
      <c r="R29" s="26" t="str">
        <f t="shared" ref="R29" si="36">IF(R28="","",R28)</f>
        <v>✓</v>
      </c>
      <c r="S29" s="28"/>
    </row>
    <row r="30" spans="1:19" ht="21.75" customHeight="1" x14ac:dyDescent="0.4">
      <c r="A30" s="2">
        <v>29</v>
      </c>
      <c r="B30" s="31"/>
      <c r="C30" s="31"/>
      <c r="D30" s="31"/>
      <c r="E30" s="95" t="str">
        <f t="shared" ref="E30:E51" si="37">IF(D30="","",DATEDIF(D30,"2024/10/31","Y"))</f>
        <v/>
      </c>
      <c r="F30" s="31"/>
      <c r="G30" s="32" t="str">
        <f>IF(F30="","",VLOOKUP(F30,入力規則!B:C,2,FALSE))</f>
        <v/>
      </c>
      <c r="H30" s="32" t="str">
        <f t="shared" ref="H30:H51" si="38">IF(H29="","",H29)</f>
        <v>○○市立○○小学校</v>
      </c>
      <c r="I30" s="32" t="str">
        <f t="shared" ref="I30:I51" si="39">IF(I29="","",I29)</f>
        <v>○○○-○○○○</v>
      </c>
      <c r="J30" s="32" t="str">
        <f t="shared" ref="J30:J51" si="40">IF(J29="","",J29)</f>
        <v>東京都</v>
      </c>
      <c r="K30" s="33" t="str">
        <f t="shared" ref="K30:K51" si="41">IF(K29="","",K29)</f>
        <v>○○市○○123-1</v>
      </c>
      <c r="L30" s="33" t="str">
        <f t="shared" ref="L30:L51" si="42">IF(L29="","",L29)</f>
        <v>○○－○○○○－○○○○</v>
      </c>
      <c r="M30" s="33" t="str">
        <f t="shared" ref="M30:M51" si="43">IF(M29="","",M29)</f>
        <v>○○－○○○○－○○○○</v>
      </c>
      <c r="N30" s="90" t="str">
        <f t="shared" ref="N30:N51" si="44">IF(N29="","",N29)</f>
        <v>○○○○＠○○.○○.jp</v>
      </c>
      <c r="O30" s="33" t="str">
        <f t="shared" ref="O30:O51" si="45">IF(O29="","",O29)</f>
        <v>○○　○○</v>
      </c>
      <c r="P30" s="33" t="str">
        <f t="shared" ref="P30:P51" si="46">IF(P29="","",P29)</f>
        <v>④その他</v>
      </c>
      <c r="Q30" s="42" t="str">
        <f t="shared" ref="Q30:R51" si="47">IF(Q29="","",Q29)</f>
        <v>内閣府のホームページをみて応募</v>
      </c>
      <c r="R30" s="26" t="str">
        <f t="shared" si="47"/>
        <v>✓</v>
      </c>
      <c r="S30" s="28"/>
    </row>
    <row r="31" spans="1:19" ht="21.75" customHeight="1" x14ac:dyDescent="0.4">
      <c r="A31" s="2">
        <v>30</v>
      </c>
      <c r="B31" s="31"/>
      <c r="C31" s="31"/>
      <c r="D31" s="31"/>
      <c r="E31" s="95" t="str">
        <f t="shared" si="37"/>
        <v/>
      </c>
      <c r="F31" s="31"/>
      <c r="G31" s="32" t="str">
        <f>IF(F31="","",VLOOKUP(F31,入力規則!B:C,2,FALSE))</f>
        <v/>
      </c>
      <c r="H31" s="32" t="str">
        <f t="shared" si="38"/>
        <v>○○市立○○小学校</v>
      </c>
      <c r="I31" s="32" t="str">
        <f t="shared" si="39"/>
        <v>○○○-○○○○</v>
      </c>
      <c r="J31" s="32" t="str">
        <f t="shared" si="40"/>
        <v>東京都</v>
      </c>
      <c r="K31" s="33" t="str">
        <f t="shared" si="41"/>
        <v>○○市○○123-1</v>
      </c>
      <c r="L31" s="33" t="str">
        <f t="shared" si="42"/>
        <v>○○－○○○○－○○○○</v>
      </c>
      <c r="M31" s="33" t="str">
        <f t="shared" si="43"/>
        <v>○○－○○○○－○○○○</v>
      </c>
      <c r="N31" s="90" t="str">
        <f t="shared" si="44"/>
        <v>○○○○＠○○.○○.jp</v>
      </c>
      <c r="O31" s="33" t="str">
        <f t="shared" si="45"/>
        <v>○○　○○</v>
      </c>
      <c r="P31" s="33" t="str">
        <f t="shared" si="46"/>
        <v>④その他</v>
      </c>
      <c r="Q31" s="42" t="str">
        <f t="shared" si="47"/>
        <v>内閣府のホームページをみて応募</v>
      </c>
      <c r="R31" s="26" t="str">
        <f t="shared" si="47"/>
        <v>✓</v>
      </c>
      <c r="S31" s="28"/>
    </row>
    <row r="32" spans="1:19" ht="21.75" customHeight="1" x14ac:dyDescent="0.4">
      <c r="A32" s="2">
        <v>31</v>
      </c>
      <c r="B32" s="31"/>
      <c r="C32" s="31"/>
      <c r="D32" s="31"/>
      <c r="E32" s="95" t="str">
        <f t="shared" si="37"/>
        <v/>
      </c>
      <c r="F32" s="31"/>
      <c r="G32" s="32" t="str">
        <f>IF(F32="","",VLOOKUP(F32,入力規則!B:C,2,FALSE))</f>
        <v/>
      </c>
      <c r="H32" s="32" t="str">
        <f t="shared" si="38"/>
        <v>○○市立○○小学校</v>
      </c>
      <c r="I32" s="32" t="str">
        <f t="shared" si="39"/>
        <v>○○○-○○○○</v>
      </c>
      <c r="J32" s="32" t="str">
        <f t="shared" si="40"/>
        <v>東京都</v>
      </c>
      <c r="K32" s="33" t="str">
        <f t="shared" si="41"/>
        <v>○○市○○123-1</v>
      </c>
      <c r="L32" s="33" t="str">
        <f t="shared" si="42"/>
        <v>○○－○○○○－○○○○</v>
      </c>
      <c r="M32" s="33" t="str">
        <f t="shared" si="43"/>
        <v>○○－○○○○－○○○○</v>
      </c>
      <c r="N32" s="90" t="str">
        <f t="shared" si="44"/>
        <v>○○○○＠○○.○○.jp</v>
      </c>
      <c r="O32" s="33" t="str">
        <f t="shared" si="45"/>
        <v>○○　○○</v>
      </c>
      <c r="P32" s="33" t="str">
        <f t="shared" si="46"/>
        <v>④その他</v>
      </c>
      <c r="Q32" s="42" t="str">
        <f t="shared" si="47"/>
        <v>内閣府のホームページをみて応募</v>
      </c>
      <c r="R32" s="26" t="str">
        <f t="shared" si="47"/>
        <v>✓</v>
      </c>
      <c r="S32" s="28"/>
    </row>
    <row r="33" spans="1:19" ht="21.75" customHeight="1" x14ac:dyDescent="0.4">
      <c r="A33" s="2">
        <v>32</v>
      </c>
      <c r="B33" s="31"/>
      <c r="C33" s="31"/>
      <c r="D33" s="31"/>
      <c r="E33" s="95" t="str">
        <f t="shared" si="37"/>
        <v/>
      </c>
      <c r="F33" s="31"/>
      <c r="G33" s="32" t="str">
        <f>IF(F33="","",VLOOKUP(F33,入力規則!B:C,2,FALSE))</f>
        <v/>
      </c>
      <c r="H33" s="32" t="str">
        <f t="shared" si="38"/>
        <v>○○市立○○小学校</v>
      </c>
      <c r="I33" s="32" t="str">
        <f t="shared" si="39"/>
        <v>○○○-○○○○</v>
      </c>
      <c r="J33" s="32" t="str">
        <f t="shared" si="40"/>
        <v>東京都</v>
      </c>
      <c r="K33" s="33" t="str">
        <f t="shared" si="41"/>
        <v>○○市○○123-1</v>
      </c>
      <c r="L33" s="33" t="str">
        <f t="shared" si="42"/>
        <v>○○－○○○○－○○○○</v>
      </c>
      <c r="M33" s="33" t="str">
        <f t="shared" si="43"/>
        <v>○○－○○○○－○○○○</v>
      </c>
      <c r="N33" s="90" t="str">
        <f t="shared" si="44"/>
        <v>○○○○＠○○.○○.jp</v>
      </c>
      <c r="O33" s="33" t="str">
        <f t="shared" si="45"/>
        <v>○○　○○</v>
      </c>
      <c r="P33" s="33" t="str">
        <f t="shared" si="46"/>
        <v>④その他</v>
      </c>
      <c r="Q33" s="42" t="str">
        <f t="shared" si="47"/>
        <v>内閣府のホームページをみて応募</v>
      </c>
      <c r="R33" s="26" t="str">
        <f t="shared" si="47"/>
        <v>✓</v>
      </c>
      <c r="S33" s="28"/>
    </row>
    <row r="34" spans="1:19" ht="21.75" customHeight="1" x14ac:dyDescent="0.4">
      <c r="A34" s="2">
        <v>33</v>
      </c>
      <c r="B34" s="31"/>
      <c r="C34" s="31"/>
      <c r="D34" s="31"/>
      <c r="E34" s="95" t="str">
        <f t="shared" si="37"/>
        <v/>
      </c>
      <c r="F34" s="31"/>
      <c r="G34" s="32" t="str">
        <f>IF(F34="","",VLOOKUP(F34,入力規則!B:C,2,FALSE))</f>
        <v/>
      </c>
      <c r="H34" s="32" t="str">
        <f t="shared" si="38"/>
        <v>○○市立○○小学校</v>
      </c>
      <c r="I34" s="32" t="str">
        <f t="shared" si="39"/>
        <v>○○○-○○○○</v>
      </c>
      <c r="J34" s="32" t="str">
        <f t="shared" si="40"/>
        <v>東京都</v>
      </c>
      <c r="K34" s="33" t="str">
        <f t="shared" si="41"/>
        <v>○○市○○123-1</v>
      </c>
      <c r="L34" s="33" t="str">
        <f t="shared" si="42"/>
        <v>○○－○○○○－○○○○</v>
      </c>
      <c r="M34" s="33" t="str">
        <f t="shared" si="43"/>
        <v>○○－○○○○－○○○○</v>
      </c>
      <c r="N34" s="90" t="str">
        <f t="shared" si="44"/>
        <v>○○○○＠○○.○○.jp</v>
      </c>
      <c r="O34" s="33" t="str">
        <f t="shared" si="45"/>
        <v>○○　○○</v>
      </c>
      <c r="P34" s="33" t="str">
        <f t="shared" si="46"/>
        <v>④その他</v>
      </c>
      <c r="Q34" s="42" t="str">
        <f t="shared" si="47"/>
        <v>内閣府のホームページをみて応募</v>
      </c>
      <c r="R34" s="26" t="str">
        <f t="shared" si="47"/>
        <v>✓</v>
      </c>
      <c r="S34" s="28"/>
    </row>
    <row r="35" spans="1:19" ht="21.75" customHeight="1" x14ac:dyDescent="0.4">
      <c r="A35" s="2">
        <v>34</v>
      </c>
      <c r="B35" s="31"/>
      <c r="C35" s="31"/>
      <c r="D35" s="31"/>
      <c r="E35" s="95" t="str">
        <f t="shared" si="37"/>
        <v/>
      </c>
      <c r="F35" s="31"/>
      <c r="G35" s="32" t="str">
        <f>IF(F35="","",VLOOKUP(F35,入力規則!B:C,2,FALSE))</f>
        <v/>
      </c>
      <c r="H35" s="32" t="str">
        <f t="shared" si="38"/>
        <v>○○市立○○小学校</v>
      </c>
      <c r="I35" s="32" t="str">
        <f t="shared" si="39"/>
        <v>○○○-○○○○</v>
      </c>
      <c r="J35" s="32" t="str">
        <f t="shared" si="40"/>
        <v>東京都</v>
      </c>
      <c r="K35" s="33" t="str">
        <f t="shared" si="41"/>
        <v>○○市○○123-1</v>
      </c>
      <c r="L35" s="33" t="str">
        <f t="shared" si="42"/>
        <v>○○－○○○○－○○○○</v>
      </c>
      <c r="M35" s="33" t="str">
        <f t="shared" si="43"/>
        <v>○○－○○○○－○○○○</v>
      </c>
      <c r="N35" s="90" t="str">
        <f t="shared" si="44"/>
        <v>○○○○＠○○.○○.jp</v>
      </c>
      <c r="O35" s="33" t="str">
        <f t="shared" si="45"/>
        <v>○○　○○</v>
      </c>
      <c r="P35" s="33" t="str">
        <f t="shared" si="46"/>
        <v>④その他</v>
      </c>
      <c r="Q35" s="42" t="str">
        <f t="shared" si="47"/>
        <v>内閣府のホームページをみて応募</v>
      </c>
      <c r="R35" s="26" t="str">
        <f t="shared" si="47"/>
        <v>✓</v>
      </c>
      <c r="S35" s="28"/>
    </row>
    <row r="36" spans="1:19" ht="21.75" customHeight="1" x14ac:dyDescent="0.4">
      <c r="A36" s="2">
        <v>35</v>
      </c>
      <c r="B36" s="31"/>
      <c r="C36" s="31"/>
      <c r="D36" s="31"/>
      <c r="E36" s="95" t="str">
        <f t="shared" si="37"/>
        <v/>
      </c>
      <c r="F36" s="31"/>
      <c r="G36" s="32" t="str">
        <f>IF(F36="","",VLOOKUP(F36,入力規則!B:C,2,FALSE))</f>
        <v/>
      </c>
      <c r="H36" s="32" t="str">
        <f t="shared" si="38"/>
        <v>○○市立○○小学校</v>
      </c>
      <c r="I36" s="32" t="str">
        <f t="shared" si="39"/>
        <v>○○○-○○○○</v>
      </c>
      <c r="J36" s="32" t="str">
        <f t="shared" si="40"/>
        <v>東京都</v>
      </c>
      <c r="K36" s="33" t="str">
        <f t="shared" si="41"/>
        <v>○○市○○123-1</v>
      </c>
      <c r="L36" s="33" t="str">
        <f t="shared" si="42"/>
        <v>○○－○○○○－○○○○</v>
      </c>
      <c r="M36" s="33" t="str">
        <f t="shared" si="43"/>
        <v>○○－○○○○－○○○○</v>
      </c>
      <c r="N36" s="90" t="str">
        <f t="shared" si="44"/>
        <v>○○○○＠○○.○○.jp</v>
      </c>
      <c r="O36" s="33" t="str">
        <f t="shared" si="45"/>
        <v>○○　○○</v>
      </c>
      <c r="P36" s="33" t="str">
        <f t="shared" si="46"/>
        <v>④その他</v>
      </c>
      <c r="Q36" s="42" t="str">
        <f t="shared" si="47"/>
        <v>内閣府のホームページをみて応募</v>
      </c>
      <c r="R36" s="26" t="str">
        <f t="shared" si="47"/>
        <v>✓</v>
      </c>
      <c r="S36" s="28"/>
    </row>
    <row r="37" spans="1:19" ht="21.75" customHeight="1" x14ac:dyDescent="0.4">
      <c r="A37" s="2">
        <v>36</v>
      </c>
      <c r="B37" s="31"/>
      <c r="C37" s="31"/>
      <c r="D37" s="31"/>
      <c r="E37" s="95" t="str">
        <f t="shared" si="37"/>
        <v/>
      </c>
      <c r="F37" s="31"/>
      <c r="G37" s="32" t="str">
        <f>IF(F37="","",VLOOKUP(F37,入力規則!B:C,2,FALSE))</f>
        <v/>
      </c>
      <c r="H37" s="32" t="str">
        <f t="shared" si="38"/>
        <v>○○市立○○小学校</v>
      </c>
      <c r="I37" s="32" t="str">
        <f t="shared" si="39"/>
        <v>○○○-○○○○</v>
      </c>
      <c r="J37" s="32" t="str">
        <f t="shared" si="40"/>
        <v>東京都</v>
      </c>
      <c r="K37" s="33" t="str">
        <f t="shared" si="41"/>
        <v>○○市○○123-1</v>
      </c>
      <c r="L37" s="33" t="str">
        <f t="shared" si="42"/>
        <v>○○－○○○○－○○○○</v>
      </c>
      <c r="M37" s="33" t="str">
        <f t="shared" si="43"/>
        <v>○○－○○○○－○○○○</v>
      </c>
      <c r="N37" s="90" t="str">
        <f t="shared" si="44"/>
        <v>○○○○＠○○.○○.jp</v>
      </c>
      <c r="O37" s="33" t="str">
        <f t="shared" si="45"/>
        <v>○○　○○</v>
      </c>
      <c r="P37" s="33" t="str">
        <f t="shared" si="46"/>
        <v>④その他</v>
      </c>
      <c r="Q37" s="42" t="str">
        <f t="shared" si="47"/>
        <v>内閣府のホームページをみて応募</v>
      </c>
      <c r="R37" s="26" t="str">
        <f t="shared" si="47"/>
        <v>✓</v>
      </c>
      <c r="S37" s="28"/>
    </row>
    <row r="38" spans="1:19" ht="21.75" customHeight="1" x14ac:dyDescent="0.4">
      <c r="A38" s="2">
        <v>37</v>
      </c>
      <c r="B38" s="31"/>
      <c r="C38" s="31"/>
      <c r="D38" s="31"/>
      <c r="E38" s="95" t="str">
        <f t="shared" si="37"/>
        <v/>
      </c>
      <c r="F38" s="31"/>
      <c r="G38" s="32" t="str">
        <f>IF(F38="","",VLOOKUP(F38,入力規則!B:C,2,FALSE))</f>
        <v/>
      </c>
      <c r="H38" s="32" t="str">
        <f t="shared" si="38"/>
        <v>○○市立○○小学校</v>
      </c>
      <c r="I38" s="32" t="str">
        <f t="shared" si="39"/>
        <v>○○○-○○○○</v>
      </c>
      <c r="J38" s="32" t="str">
        <f t="shared" si="40"/>
        <v>東京都</v>
      </c>
      <c r="K38" s="33" t="str">
        <f t="shared" si="41"/>
        <v>○○市○○123-1</v>
      </c>
      <c r="L38" s="33" t="str">
        <f t="shared" si="42"/>
        <v>○○－○○○○－○○○○</v>
      </c>
      <c r="M38" s="33" t="str">
        <f t="shared" si="43"/>
        <v>○○－○○○○－○○○○</v>
      </c>
      <c r="N38" s="90" t="str">
        <f t="shared" si="44"/>
        <v>○○○○＠○○.○○.jp</v>
      </c>
      <c r="O38" s="33" t="str">
        <f t="shared" si="45"/>
        <v>○○　○○</v>
      </c>
      <c r="P38" s="33" t="str">
        <f t="shared" si="46"/>
        <v>④その他</v>
      </c>
      <c r="Q38" s="42" t="str">
        <f t="shared" si="47"/>
        <v>内閣府のホームページをみて応募</v>
      </c>
      <c r="R38" s="26" t="str">
        <f t="shared" si="47"/>
        <v>✓</v>
      </c>
      <c r="S38" s="28"/>
    </row>
    <row r="39" spans="1:19" ht="21.75" customHeight="1" x14ac:dyDescent="0.4">
      <c r="A39" s="2">
        <v>38</v>
      </c>
      <c r="B39" s="31"/>
      <c r="C39" s="31"/>
      <c r="D39" s="31"/>
      <c r="E39" s="95" t="str">
        <f t="shared" si="37"/>
        <v/>
      </c>
      <c r="F39" s="31"/>
      <c r="G39" s="32" t="str">
        <f>IF(F39="","",VLOOKUP(F39,入力規則!B:C,2,FALSE))</f>
        <v/>
      </c>
      <c r="H39" s="32" t="str">
        <f t="shared" si="38"/>
        <v>○○市立○○小学校</v>
      </c>
      <c r="I39" s="32" t="str">
        <f t="shared" si="39"/>
        <v>○○○-○○○○</v>
      </c>
      <c r="J39" s="32" t="str">
        <f t="shared" si="40"/>
        <v>東京都</v>
      </c>
      <c r="K39" s="33" t="str">
        <f t="shared" si="41"/>
        <v>○○市○○123-1</v>
      </c>
      <c r="L39" s="33" t="str">
        <f t="shared" si="42"/>
        <v>○○－○○○○－○○○○</v>
      </c>
      <c r="M39" s="33" t="str">
        <f t="shared" si="43"/>
        <v>○○－○○○○－○○○○</v>
      </c>
      <c r="N39" s="90" t="str">
        <f t="shared" si="44"/>
        <v>○○○○＠○○.○○.jp</v>
      </c>
      <c r="O39" s="33" t="str">
        <f t="shared" si="45"/>
        <v>○○　○○</v>
      </c>
      <c r="P39" s="33" t="str">
        <f t="shared" si="46"/>
        <v>④その他</v>
      </c>
      <c r="Q39" s="42" t="str">
        <f t="shared" si="47"/>
        <v>内閣府のホームページをみて応募</v>
      </c>
      <c r="R39" s="26" t="str">
        <f t="shared" si="47"/>
        <v>✓</v>
      </c>
      <c r="S39" s="28"/>
    </row>
    <row r="40" spans="1:19" ht="21.75" customHeight="1" x14ac:dyDescent="0.4">
      <c r="A40" s="2">
        <v>39</v>
      </c>
      <c r="B40" s="31"/>
      <c r="C40" s="31"/>
      <c r="D40" s="31"/>
      <c r="E40" s="95" t="str">
        <f t="shared" si="37"/>
        <v/>
      </c>
      <c r="F40" s="31"/>
      <c r="G40" s="32" t="str">
        <f>IF(F40="","",VLOOKUP(F40,入力規則!B:C,2,FALSE))</f>
        <v/>
      </c>
      <c r="H40" s="32" t="str">
        <f t="shared" si="38"/>
        <v>○○市立○○小学校</v>
      </c>
      <c r="I40" s="32" t="str">
        <f t="shared" si="39"/>
        <v>○○○-○○○○</v>
      </c>
      <c r="J40" s="32" t="str">
        <f t="shared" si="40"/>
        <v>東京都</v>
      </c>
      <c r="K40" s="33" t="str">
        <f t="shared" si="41"/>
        <v>○○市○○123-1</v>
      </c>
      <c r="L40" s="33" t="str">
        <f t="shared" si="42"/>
        <v>○○－○○○○－○○○○</v>
      </c>
      <c r="M40" s="33" t="str">
        <f t="shared" si="43"/>
        <v>○○－○○○○－○○○○</v>
      </c>
      <c r="N40" s="90" t="str">
        <f t="shared" si="44"/>
        <v>○○○○＠○○.○○.jp</v>
      </c>
      <c r="O40" s="33" t="str">
        <f t="shared" si="45"/>
        <v>○○　○○</v>
      </c>
      <c r="P40" s="33" t="str">
        <f t="shared" si="46"/>
        <v>④その他</v>
      </c>
      <c r="Q40" s="42" t="str">
        <f t="shared" si="47"/>
        <v>内閣府のホームページをみて応募</v>
      </c>
      <c r="R40" s="26" t="str">
        <f t="shared" si="47"/>
        <v>✓</v>
      </c>
      <c r="S40" s="28"/>
    </row>
    <row r="41" spans="1:19" ht="21.75" customHeight="1" x14ac:dyDescent="0.4">
      <c r="A41" s="2">
        <v>40</v>
      </c>
      <c r="B41" s="31"/>
      <c r="C41" s="31"/>
      <c r="D41" s="31"/>
      <c r="E41" s="95" t="str">
        <f t="shared" si="37"/>
        <v/>
      </c>
      <c r="F41" s="31"/>
      <c r="G41" s="32" t="str">
        <f>IF(F41="","",VLOOKUP(F41,入力規則!B:C,2,FALSE))</f>
        <v/>
      </c>
      <c r="H41" s="32" t="str">
        <f t="shared" si="38"/>
        <v>○○市立○○小学校</v>
      </c>
      <c r="I41" s="32" t="str">
        <f t="shared" si="39"/>
        <v>○○○-○○○○</v>
      </c>
      <c r="J41" s="32" t="str">
        <f t="shared" si="40"/>
        <v>東京都</v>
      </c>
      <c r="K41" s="33" t="str">
        <f t="shared" si="41"/>
        <v>○○市○○123-1</v>
      </c>
      <c r="L41" s="33" t="str">
        <f t="shared" si="42"/>
        <v>○○－○○○○－○○○○</v>
      </c>
      <c r="M41" s="33" t="str">
        <f t="shared" si="43"/>
        <v>○○－○○○○－○○○○</v>
      </c>
      <c r="N41" s="90" t="str">
        <f t="shared" si="44"/>
        <v>○○○○＠○○.○○.jp</v>
      </c>
      <c r="O41" s="33" t="str">
        <f t="shared" si="45"/>
        <v>○○　○○</v>
      </c>
      <c r="P41" s="33" t="str">
        <f t="shared" si="46"/>
        <v>④その他</v>
      </c>
      <c r="Q41" s="42" t="str">
        <f t="shared" si="47"/>
        <v>内閣府のホームページをみて応募</v>
      </c>
      <c r="R41" s="26" t="str">
        <f t="shared" si="47"/>
        <v>✓</v>
      </c>
      <c r="S41" s="28"/>
    </row>
    <row r="42" spans="1:19" ht="21.75" customHeight="1" x14ac:dyDescent="0.4">
      <c r="A42" s="2">
        <v>41</v>
      </c>
      <c r="B42" s="31"/>
      <c r="C42" s="31"/>
      <c r="D42" s="31"/>
      <c r="E42" s="95" t="str">
        <f t="shared" si="37"/>
        <v/>
      </c>
      <c r="F42" s="31"/>
      <c r="G42" s="32" t="str">
        <f>IF(F42="","",VLOOKUP(F42,入力規則!B:C,2,FALSE))</f>
        <v/>
      </c>
      <c r="H42" s="32" t="str">
        <f t="shared" si="38"/>
        <v>○○市立○○小学校</v>
      </c>
      <c r="I42" s="32" t="str">
        <f t="shared" si="39"/>
        <v>○○○-○○○○</v>
      </c>
      <c r="J42" s="32" t="str">
        <f t="shared" si="40"/>
        <v>東京都</v>
      </c>
      <c r="K42" s="33" t="str">
        <f t="shared" si="41"/>
        <v>○○市○○123-1</v>
      </c>
      <c r="L42" s="33" t="str">
        <f t="shared" si="42"/>
        <v>○○－○○○○－○○○○</v>
      </c>
      <c r="M42" s="33" t="str">
        <f t="shared" si="43"/>
        <v>○○－○○○○－○○○○</v>
      </c>
      <c r="N42" s="90" t="str">
        <f t="shared" si="44"/>
        <v>○○○○＠○○.○○.jp</v>
      </c>
      <c r="O42" s="33" t="str">
        <f t="shared" si="45"/>
        <v>○○　○○</v>
      </c>
      <c r="P42" s="33" t="str">
        <f t="shared" si="46"/>
        <v>④その他</v>
      </c>
      <c r="Q42" s="42" t="str">
        <f t="shared" si="47"/>
        <v>内閣府のホームページをみて応募</v>
      </c>
      <c r="R42" s="26" t="str">
        <f t="shared" si="47"/>
        <v>✓</v>
      </c>
      <c r="S42" s="28"/>
    </row>
    <row r="43" spans="1:19" ht="21.75" customHeight="1" x14ac:dyDescent="0.4">
      <c r="A43" s="2">
        <v>42</v>
      </c>
      <c r="B43" s="31"/>
      <c r="C43" s="31"/>
      <c r="D43" s="31"/>
      <c r="E43" s="95" t="str">
        <f t="shared" si="37"/>
        <v/>
      </c>
      <c r="F43" s="31"/>
      <c r="G43" s="32" t="str">
        <f>IF(F43="","",VLOOKUP(F43,入力規則!B:C,2,FALSE))</f>
        <v/>
      </c>
      <c r="H43" s="32" t="str">
        <f t="shared" si="38"/>
        <v>○○市立○○小学校</v>
      </c>
      <c r="I43" s="32" t="str">
        <f t="shared" si="39"/>
        <v>○○○-○○○○</v>
      </c>
      <c r="J43" s="32" t="str">
        <f t="shared" si="40"/>
        <v>東京都</v>
      </c>
      <c r="K43" s="33" t="str">
        <f t="shared" si="41"/>
        <v>○○市○○123-1</v>
      </c>
      <c r="L43" s="33" t="str">
        <f t="shared" si="42"/>
        <v>○○－○○○○－○○○○</v>
      </c>
      <c r="M43" s="33" t="str">
        <f t="shared" si="43"/>
        <v>○○－○○○○－○○○○</v>
      </c>
      <c r="N43" s="90" t="str">
        <f t="shared" si="44"/>
        <v>○○○○＠○○.○○.jp</v>
      </c>
      <c r="O43" s="33" t="str">
        <f t="shared" si="45"/>
        <v>○○　○○</v>
      </c>
      <c r="P43" s="33" t="str">
        <f t="shared" si="46"/>
        <v>④その他</v>
      </c>
      <c r="Q43" s="42" t="str">
        <f t="shared" si="47"/>
        <v>内閣府のホームページをみて応募</v>
      </c>
      <c r="R43" s="26" t="str">
        <f t="shared" si="47"/>
        <v>✓</v>
      </c>
      <c r="S43" s="28"/>
    </row>
    <row r="44" spans="1:19" ht="21.75" customHeight="1" x14ac:dyDescent="0.4">
      <c r="A44" s="2">
        <v>43</v>
      </c>
      <c r="B44" s="31"/>
      <c r="C44" s="31"/>
      <c r="D44" s="31"/>
      <c r="E44" s="95" t="str">
        <f t="shared" si="37"/>
        <v/>
      </c>
      <c r="F44" s="31"/>
      <c r="G44" s="32" t="str">
        <f>IF(F44="","",VLOOKUP(F44,入力規則!B:C,2,FALSE))</f>
        <v/>
      </c>
      <c r="H44" s="32" t="str">
        <f t="shared" si="38"/>
        <v>○○市立○○小学校</v>
      </c>
      <c r="I44" s="32" t="str">
        <f t="shared" si="39"/>
        <v>○○○-○○○○</v>
      </c>
      <c r="J44" s="32" t="str">
        <f t="shared" si="40"/>
        <v>東京都</v>
      </c>
      <c r="K44" s="33" t="str">
        <f t="shared" si="41"/>
        <v>○○市○○123-1</v>
      </c>
      <c r="L44" s="33" t="str">
        <f t="shared" si="42"/>
        <v>○○－○○○○－○○○○</v>
      </c>
      <c r="M44" s="33" t="str">
        <f t="shared" si="43"/>
        <v>○○－○○○○－○○○○</v>
      </c>
      <c r="N44" s="90" t="str">
        <f t="shared" si="44"/>
        <v>○○○○＠○○.○○.jp</v>
      </c>
      <c r="O44" s="33" t="str">
        <f t="shared" si="45"/>
        <v>○○　○○</v>
      </c>
      <c r="P44" s="33" t="str">
        <f t="shared" si="46"/>
        <v>④その他</v>
      </c>
      <c r="Q44" s="42" t="str">
        <f t="shared" si="47"/>
        <v>内閣府のホームページをみて応募</v>
      </c>
      <c r="R44" s="26" t="str">
        <f t="shared" si="47"/>
        <v>✓</v>
      </c>
      <c r="S44" s="28"/>
    </row>
    <row r="45" spans="1:19" ht="21.75" customHeight="1" x14ac:dyDescent="0.4">
      <c r="A45" s="2">
        <v>44</v>
      </c>
      <c r="B45" s="31"/>
      <c r="C45" s="31"/>
      <c r="D45" s="31"/>
      <c r="E45" s="95" t="str">
        <f t="shared" si="37"/>
        <v/>
      </c>
      <c r="F45" s="31"/>
      <c r="G45" s="32" t="str">
        <f>IF(F45="","",VLOOKUP(F45,入力規則!B:C,2,FALSE))</f>
        <v/>
      </c>
      <c r="H45" s="32" t="str">
        <f t="shared" si="38"/>
        <v>○○市立○○小学校</v>
      </c>
      <c r="I45" s="32" t="str">
        <f t="shared" si="39"/>
        <v>○○○-○○○○</v>
      </c>
      <c r="J45" s="32" t="str">
        <f t="shared" si="40"/>
        <v>東京都</v>
      </c>
      <c r="K45" s="33" t="str">
        <f t="shared" si="41"/>
        <v>○○市○○123-1</v>
      </c>
      <c r="L45" s="33" t="str">
        <f t="shared" si="42"/>
        <v>○○－○○○○－○○○○</v>
      </c>
      <c r="M45" s="33" t="str">
        <f t="shared" si="43"/>
        <v>○○－○○○○－○○○○</v>
      </c>
      <c r="N45" s="90" t="str">
        <f t="shared" si="44"/>
        <v>○○○○＠○○.○○.jp</v>
      </c>
      <c r="O45" s="33" t="str">
        <f t="shared" si="45"/>
        <v>○○　○○</v>
      </c>
      <c r="P45" s="33" t="str">
        <f t="shared" si="46"/>
        <v>④その他</v>
      </c>
      <c r="Q45" s="42" t="str">
        <f t="shared" si="47"/>
        <v>内閣府のホームページをみて応募</v>
      </c>
      <c r="R45" s="26" t="str">
        <f t="shared" si="47"/>
        <v>✓</v>
      </c>
      <c r="S45" s="28"/>
    </row>
    <row r="46" spans="1:19" ht="21.75" customHeight="1" x14ac:dyDescent="0.4">
      <c r="A46" s="2">
        <v>45</v>
      </c>
      <c r="B46" s="31"/>
      <c r="C46" s="31"/>
      <c r="D46" s="31"/>
      <c r="E46" s="95" t="str">
        <f t="shared" si="37"/>
        <v/>
      </c>
      <c r="F46" s="31"/>
      <c r="G46" s="32" t="str">
        <f>IF(F46="","",VLOOKUP(F46,入力規則!B:C,2,FALSE))</f>
        <v/>
      </c>
      <c r="H46" s="32" t="str">
        <f t="shared" si="38"/>
        <v>○○市立○○小学校</v>
      </c>
      <c r="I46" s="32" t="str">
        <f t="shared" si="39"/>
        <v>○○○-○○○○</v>
      </c>
      <c r="J46" s="32" t="str">
        <f t="shared" si="40"/>
        <v>東京都</v>
      </c>
      <c r="K46" s="33" t="str">
        <f t="shared" si="41"/>
        <v>○○市○○123-1</v>
      </c>
      <c r="L46" s="33" t="str">
        <f t="shared" si="42"/>
        <v>○○－○○○○－○○○○</v>
      </c>
      <c r="M46" s="33" t="str">
        <f t="shared" si="43"/>
        <v>○○－○○○○－○○○○</v>
      </c>
      <c r="N46" s="90" t="str">
        <f t="shared" si="44"/>
        <v>○○○○＠○○.○○.jp</v>
      </c>
      <c r="O46" s="33" t="str">
        <f t="shared" si="45"/>
        <v>○○　○○</v>
      </c>
      <c r="P46" s="33" t="str">
        <f t="shared" si="46"/>
        <v>④その他</v>
      </c>
      <c r="Q46" s="42" t="str">
        <f t="shared" si="47"/>
        <v>内閣府のホームページをみて応募</v>
      </c>
      <c r="R46" s="26" t="str">
        <f t="shared" si="47"/>
        <v>✓</v>
      </c>
      <c r="S46" s="28"/>
    </row>
    <row r="47" spans="1:19" ht="21.75" customHeight="1" x14ac:dyDescent="0.4">
      <c r="A47" s="2">
        <v>46</v>
      </c>
      <c r="B47" s="31"/>
      <c r="C47" s="31"/>
      <c r="D47" s="31"/>
      <c r="E47" s="95"/>
      <c r="F47" s="31"/>
      <c r="G47" s="32"/>
      <c r="H47" s="32" t="str">
        <f t="shared" si="38"/>
        <v>○○市立○○小学校</v>
      </c>
      <c r="I47" s="32" t="str">
        <f t="shared" si="39"/>
        <v>○○○-○○○○</v>
      </c>
      <c r="J47" s="32" t="str">
        <f t="shared" si="40"/>
        <v>東京都</v>
      </c>
      <c r="K47" s="33" t="str">
        <f t="shared" si="41"/>
        <v>○○市○○123-1</v>
      </c>
      <c r="L47" s="33" t="str">
        <f t="shared" si="42"/>
        <v>○○－○○○○－○○○○</v>
      </c>
      <c r="M47" s="33" t="str">
        <f t="shared" si="43"/>
        <v>○○－○○○○－○○○○</v>
      </c>
      <c r="N47" s="90" t="str">
        <f t="shared" si="44"/>
        <v>○○○○＠○○.○○.jp</v>
      </c>
      <c r="O47" s="33" t="str">
        <f t="shared" si="45"/>
        <v>○○　○○</v>
      </c>
      <c r="P47" s="33" t="str">
        <f t="shared" si="46"/>
        <v>④その他</v>
      </c>
      <c r="Q47" s="42" t="str">
        <f t="shared" si="47"/>
        <v>内閣府のホームページをみて応募</v>
      </c>
      <c r="R47" s="26" t="str">
        <f t="shared" si="47"/>
        <v>✓</v>
      </c>
      <c r="S47" s="28"/>
    </row>
    <row r="48" spans="1:19" ht="21.75" customHeight="1" x14ac:dyDescent="0.4">
      <c r="A48" s="2">
        <v>47</v>
      </c>
      <c r="B48" s="31"/>
      <c r="C48" s="31"/>
      <c r="D48" s="31"/>
      <c r="E48" s="95" t="str">
        <f t="shared" si="37"/>
        <v/>
      </c>
      <c r="F48" s="31"/>
      <c r="G48" s="32" t="str">
        <f>IF(F48="","",VLOOKUP(F48,入力規則!B:C,2,FALSE))</f>
        <v/>
      </c>
      <c r="H48" s="32" t="str">
        <f t="shared" si="38"/>
        <v>○○市立○○小学校</v>
      </c>
      <c r="I48" s="32" t="str">
        <f t="shared" si="39"/>
        <v>○○○-○○○○</v>
      </c>
      <c r="J48" s="32" t="str">
        <f t="shared" si="40"/>
        <v>東京都</v>
      </c>
      <c r="K48" s="33" t="str">
        <f t="shared" si="41"/>
        <v>○○市○○123-1</v>
      </c>
      <c r="L48" s="33" t="str">
        <f t="shared" si="42"/>
        <v>○○－○○○○－○○○○</v>
      </c>
      <c r="M48" s="33" t="str">
        <f t="shared" si="43"/>
        <v>○○－○○○○－○○○○</v>
      </c>
      <c r="N48" s="90" t="str">
        <f t="shared" si="44"/>
        <v>○○○○＠○○.○○.jp</v>
      </c>
      <c r="O48" s="33" t="str">
        <f t="shared" si="45"/>
        <v>○○　○○</v>
      </c>
      <c r="P48" s="33" t="str">
        <f t="shared" si="46"/>
        <v>④その他</v>
      </c>
      <c r="Q48" s="42" t="str">
        <f t="shared" si="47"/>
        <v>内閣府のホームページをみて応募</v>
      </c>
      <c r="R48" s="26" t="str">
        <f t="shared" si="47"/>
        <v>✓</v>
      </c>
      <c r="S48" s="28"/>
    </row>
    <row r="49" spans="1:19" ht="21.75" customHeight="1" x14ac:dyDescent="0.4">
      <c r="A49" s="2">
        <v>48</v>
      </c>
      <c r="B49" s="31"/>
      <c r="C49" s="31"/>
      <c r="D49" s="31"/>
      <c r="E49" s="95" t="str">
        <f t="shared" si="37"/>
        <v/>
      </c>
      <c r="F49" s="31"/>
      <c r="G49" s="32" t="str">
        <f>IF(F49="","",VLOOKUP(F49,入力規則!B:C,2,FALSE))</f>
        <v/>
      </c>
      <c r="H49" s="32" t="str">
        <f t="shared" si="38"/>
        <v>○○市立○○小学校</v>
      </c>
      <c r="I49" s="32" t="str">
        <f t="shared" si="39"/>
        <v>○○○-○○○○</v>
      </c>
      <c r="J49" s="32" t="str">
        <f t="shared" si="40"/>
        <v>東京都</v>
      </c>
      <c r="K49" s="33" t="str">
        <f t="shared" si="41"/>
        <v>○○市○○123-1</v>
      </c>
      <c r="L49" s="33" t="str">
        <f t="shared" si="42"/>
        <v>○○－○○○○－○○○○</v>
      </c>
      <c r="M49" s="33" t="str">
        <f t="shared" si="43"/>
        <v>○○－○○○○－○○○○</v>
      </c>
      <c r="N49" s="90" t="str">
        <f t="shared" si="44"/>
        <v>○○○○＠○○.○○.jp</v>
      </c>
      <c r="O49" s="33" t="str">
        <f t="shared" si="45"/>
        <v>○○　○○</v>
      </c>
      <c r="P49" s="33" t="str">
        <f t="shared" si="46"/>
        <v>④その他</v>
      </c>
      <c r="Q49" s="42" t="str">
        <f t="shared" si="47"/>
        <v>内閣府のホームページをみて応募</v>
      </c>
      <c r="R49" s="26" t="str">
        <f t="shared" si="47"/>
        <v>✓</v>
      </c>
      <c r="S49" s="28"/>
    </row>
    <row r="50" spans="1:19" ht="21.75" customHeight="1" x14ac:dyDescent="0.4">
      <c r="A50" s="2">
        <v>49</v>
      </c>
      <c r="B50" s="31"/>
      <c r="C50" s="31"/>
      <c r="D50" s="31"/>
      <c r="E50" s="95" t="str">
        <f t="shared" si="37"/>
        <v/>
      </c>
      <c r="F50" s="31"/>
      <c r="G50" s="32" t="str">
        <f>IF(F50="","",VLOOKUP(F50,入力規則!B:C,2,FALSE))</f>
        <v/>
      </c>
      <c r="H50" s="32" t="str">
        <f t="shared" si="38"/>
        <v>○○市立○○小学校</v>
      </c>
      <c r="I50" s="32" t="str">
        <f t="shared" si="39"/>
        <v>○○○-○○○○</v>
      </c>
      <c r="J50" s="32" t="str">
        <f t="shared" si="40"/>
        <v>東京都</v>
      </c>
      <c r="K50" s="33" t="str">
        <f t="shared" si="41"/>
        <v>○○市○○123-1</v>
      </c>
      <c r="L50" s="33" t="str">
        <f t="shared" si="42"/>
        <v>○○－○○○○－○○○○</v>
      </c>
      <c r="M50" s="33" t="str">
        <f t="shared" si="43"/>
        <v>○○－○○○○－○○○○</v>
      </c>
      <c r="N50" s="90" t="str">
        <f t="shared" si="44"/>
        <v>○○○○＠○○.○○.jp</v>
      </c>
      <c r="O50" s="33" t="str">
        <f t="shared" si="45"/>
        <v>○○　○○</v>
      </c>
      <c r="P50" s="33" t="str">
        <f t="shared" si="46"/>
        <v>④その他</v>
      </c>
      <c r="Q50" s="42" t="str">
        <f t="shared" si="47"/>
        <v>内閣府のホームページをみて応募</v>
      </c>
      <c r="R50" s="26" t="str">
        <f t="shared" si="47"/>
        <v>✓</v>
      </c>
      <c r="S50" s="28"/>
    </row>
    <row r="51" spans="1:19" ht="21.75" customHeight="1" thickBot="1" x14ac:dyDescent="0.45">
      <c r="A51" s="3">
        <v>50</v>
      </c>
      <c r="B51" s="39"/>
      <c r="C51" s="39"/>
      <c r="D51" s="39"/>
      <c r="E51" s="96" t="str">
        <f t="shared" si="37"/>
        <v/>
      </c>
      <c r="F51" s="39"/>
      <c r="G51" s="72" t="str">
        <f>IF(F51="","",VLOOKUP(F51,入力規則!B:C,2,FALSE))</f>
        <v/>
      </c>
      <c r="H51" s="72" t="str">
        <f t="shared" si="38"/>
        <v>○○市立○○小学校</v>
      </c>
      <c r="I51" s="72" t="str">
        <f t="shared" si="39"/>
        <v>○○○-○○○○</v>
      </c>
      <c r="J51" s="72" t="str">
        <f t="shared" si="40"/>
        <v>東京都</v>
      </c>
      <c r="K51" s="74" t="str">
        <f t="shared" si="41"/>
        <v>○○市○○123-1</v>
      </c>
      <c r="L51" s="74" t="str">
        <f t="shared" si="42"/>
        <v>○○－○○○○－○○○○</v>
      </c>
      <c r="M51" s="74" t="str">
        <f t="shared" si="43"/>
        <v>○○－○○○○－○○○○</v>
      </c>
      <c r="N51" s="91" t="str">
        <f t="shared" si="44"/>
        <v>○○○○＠○○.○○.jp</v>
      </c>
      <c r="O51" s="74" t="str">
        <f t="shared" si="45"/>
        <v>○○　○○</v>
      </c>
      <c r="P51" s="74" t="str">
        <f t="shared" si="46"/>
        <v>④その他</v>
      </c>
      <c r="Q51" s="77" t="str">
        <f t="shared" si="47"/>
        <v>内閣府のホームページをみて応募</v>
      </c>
      <c r="R51" s="38" t="str">
        <f t="shared" si="47"/>
        <v>✓</v>
      </c>
      <c r="S51" s="40"/>
    </row>
    <row r="52" spans="1:19" x14ac:dyDescent="0.4">
      <c r="B52" s="21"/>
      <c r="C52" s="21"/>
      <c r="D52" s="21"/>
      <c r="E52" s="21"/>
      <c r="F52" s="22"/>
      <c r="G52" s="22"/>
      <c r="H52" s="21"/>
      <c r="I52" s="21"/>
      <c r="J52" s="21"/>
      <c r="K52" s="21"/>
      <c r="L52" s="21"/>
      <c r="M52" s="21"/>
      <c r="N52" s="21"/>
      <c r="O52" s="21"/>
      <c r="P52" s="21"/>
      <c r="Q52" s="49"/>
      <c r="R52" s="49"/>
      <c r="S52" s="23"/>
    </row>
  </sheetData>
  <autoFilter ref="A1:S50" xr:uid="{00000000-0009-0000-0000-000000000000}"/>
  <phoneticPr fontId="1"/>
  <printOptions horizontalCentered="1"/>
  <pageMargins left="0.15748031496062992" right="0.23622047244094491" top="0.59055118110236227" bottom="0.39370078740157483" header="0.31496062992125984" footer="0.15748031496062992"/>
  <pageSetup paperSize="9" scale="40" orientation="landscape" horizontalDpi="1200" verticalDpi="1200" r:id="rId1"/>
  <headerFooter>
    <oddHeader>&amp;L【機密性2情報】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8FC31A-9B8A-4099-8E19-8E7862FADA62}">
          <x14:formula1>
            <xm:f>入力規則!$B$2:$B$18</xm:f>
          </x14:formula1>
          <xm:sqref>F2:F51</xm:sqref>
        </x14:dataValidation>
        <x14:dataValidation type="list" allowBlank="1" showInputMessage="1" showErrorMessage="1" xr:uid="{A219EA62-741F-4850-A50F-4D5F0145E9C1}">
          <x14:formula1>
            <xm:f>入力規則!$J$2:$J$5</xm:f>
          </x14:formula1>
          <xm:sqref>P2</xm:sqref>
        </x14:dataValidation>
        <x14:dataValidation type="list" allowBlank="1" showInputMessage="1" showErrorMessage="1" xr:uid="{7F42BCDD-E157-4FA1-BBD7-0A49BA0E4CE6}">
          <x14:formula1>
            <xm:f>入力規則!$L$2</xm:f>
          </x14:formula1>
          <xm:sqref>R2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97E9-DB2B-47C9-BF8D-E70760D6E5B5}">
  <sheetPr>
    <tabColor rgb="FF92D050"/>
  </sheetPr>
  <dimension ref="A1:H25"/>
  <sheetViews>
    <sheetView showGridLines="0" showZeros="0" view="pageBreakPreview" zoomScale="72" zoomScaleNormal="100" zoomScaleSheetLayoutView="72" workbookViewId="0">
      <selection activeCell="L20" sqref="L20"/>
    </sheetView>
  </sheetViews>
  <sheetFormatPr defaultRowHeight="18.75" x14ac:dyDescent="0.4"/>
  <cols>
    <col min="1" max="1" width="25.25" customWidth="1"/>
    <col min="6" max="6" width="22.75" customWidth="1"/>
    <col min="8" max="8" width="17.25" bestFit="1" customWidth="1"/>
  </cols>
  <sheetData>
    <row r="1" spans="1:8" ht="52.5" customHeight="1" x14ac:dyDescent="0.4">
      <c r="A1" s="100" t="s">
        <v>109</v>
      </c>
      <c r="B1" s="101"/>
      <c r="C1" s="101"/>
      <c r="D1" s="101"/>
      <c r="E1" s="101"/>
      <c r="F1" s="101"/>
      <c r="H1" s="57" t="s">
        <v>64</v>
      </c>
    </row>
    <row r="2" spans="1:8" ht="31.5" customHeight="1" thickBot="1" x14ac:dyDescent="0.45">
      <c r="A2" s="58" t="s">
        <v>77</v>
      </c>
      <c r="B2" s="103" t="str">
        <f>VLOOKUP(H2,入力用!A:G,7,FALSE)</f>
        <v>①幼児・小学1・2年生の部</v>
      </c>
      <c r="C2" s="104"/>
      <c r="D2" s="104"/>
      <c r="E2" s="104"/>
      <c r="F2" s="105"/>
      <c r="H2" s="56">
        <v>1</v>
      </c>
    </row>
    <row r="3" spans="1:8" ht="18.75" customHeight="1" x14ac:dyDescent="0.25">
      <c r="A3" s="78" t="s">
        <v>39</v>
      </c>
      <c r="B3" s="106"/>
      <c r="C3" s="107"/>
      <c r="D3" s="107"/>
      <c r="E3" s="107"/>
      <c r="F3" s="108"/>
    </row>
    <row r="4" spans="1:8" ht="21.75" customHeight="1" x14ac:dyDescent="0.4">
      <c r="A4" s="116" t="s">
        <v>84</v>
      </c>
      <c r="B4" s="117"/>
      <c r="C4" s="117"/>
      <c r="D4" s="117"/>
      <c r="E4" s="117"/>
      <c r="F4" s="118"/>
    </row>
    <row r="5" spans="1:8" s="14" customFormat="1" ht="21.75" customHeight="1" x14ac:dyDescent="0.4">
      <c r="A5" s="59" t="s">
        <v>32</v>
      </c>
      <c r="B5" s="119" t="str">
        <f>VLOOKUP(H2,入力用!A:G,3,FALSE)</f>
        <v>ぼうさい　たろう</v>
      </c>
      <c r="C5" s="120"/>
      <c r="D5" s="120"/>
      <c r="E5" s="120"/>
      <c r="F5" s="121"/>
    </row>
    <row r="6" spans="1:8" ht="33.950000000000003" customHeight="1" x14ac:dyDescent="0.4">
      <c r="A6" s="60" t="s">
        <v>78</v>
      </c>
      <c r="B6" s="122" t="str">
        <f>VLOOKUP(H2,入力用!A:G,2,FALSE)</f>
        <v>防災　太郎</v>
      </c>
      <c r="C6" s="123"/>
      <c r="D6" s="123"/>
      <c r="E6" s="123"/>
      <c r="F6" s="124"/>
    </row>
    <row r="7" spans="1:8" ht="33.950000000000003" customHeight="1" x14ac:dyDescent="0.5">
      <c r="A7" s="62" t="s">
        <v>79</v>
      </c>
      <c r="B7" s="125" t="str">
        <f>VLOOKUP(H2,入力用!A:G,5,FALSE)&amp;"歳"</f>
        <v>6歳</v>
      </c>
      <c r="C7" s="126"/>
      <c r="D7" s="126"/>
      <c r="E7" s="126"/>
      <c r="F7" s="127"/>
    </row>
    <row r="8" spans="1:8" ht="15" customHeight="1" x14ac:dyDescent="0.4">
      <c r="A8" s="64" t="s">
        <v>40</v>
      </c>
      <c r="B8" s="122"/>
      <c r="C8" s="123"/>
      <c r="D8" s="123"/>
      <c r="E8" s="123"/>
      <c r="F8" s="124"/>
    </row>
    <row r="9" spans="1:8" ht="33.950000000000003" customHeight="1" x14ac:dyDescent="0.5">
      <c r="A9" s="62" t="s">
        <v>80</v>
      </c>
      <c r="B9" s="128" t="str">
        <f>VLOOKUP(H2,入力用!A:G,6,FALSE)</f>
        <v>小学１年生</v>
      </c>
      <c r="C9" s="129"/>
      <c r="D9" s="129"/>
      <c r="E9" s="129"/>
      <c r="F9" s="130"/>
    </row>
    <row r="10" spans="1:8" ht="15" customHeight="1" x14ac:dyDescent="0.4">
      <c r="A10" s="63" t="s">
        <v>47</v>
      </c>
      <c r="B10" s="131"/>
      <c r="C10" s="132"/>
      <c r="D10" s="132"/>
      <c r="E10" s="132"/>
      <c r="F10" s="133"/>
    </row>
    <row r="11" spans="1:8" ht="42" customHeight="1" x14ac:dyDescent="0.4">
      <c r="A11" s="60" t="s">
        <v>81</v>
      </c>
      <c r="B11" s="134" t="str">
        <f>VLOOKUP(応募用紙出力用!H2,入力用!A:S,10,FALSE)</f>
        <v>東京都</v>
      </c>
      <c r="C11" s="135"/>
      <c r="D11" s="135"/>
      <c r="E11" s="135"/>
      <c r="F11" s="136"/>
    </row>
    <row r="12" spans="1:8" ht="27" customHeight="1" x14ac:dyDescent="0.4">
      <c r="A12" s="58" t="s">
        <v>82</v>
      </c>
      <c r="B12" s="53" t="str">
        <f>"〒"&amp;VLOOKUP(応募用紙出力用!H2,入力用!A:S,9,FALSE)</f>
        <v>〒○○○-○○○○</v>
      </c>
      <c r="C12" s="7"/>
      <c r="D12" s="7"/>
      <c r="E12" s="7"/>
      <c r="F12" s="8"/>
    </row>
    <row r="13" spans="1:8" ht="27" customHeight="1" x14ac:dyDescent="0.4">
      <c r="A13" s="65"/>
      <c r="B13" s="54" t="str">
        <f>VLOOKUP(応募用紙出力用!H2,入力用!A:S,11,FALSE)</f>
        <v>○○市○○123-1</v>
      </c>
      <c r="C13" s="12"/>
      <c r="D13" s="12"/>
      <c r="E13" s="12"/>
      <c r="F13" s="13"/>
    </row>
    <row r="14" spans="1:8" ht="27" customHeight="1" x14ac:dyDescent="0.4">
      <c r="A14" s="65"/>
      <c r="B14" s="17" t="s">
        <v>45</v>
      </c>
      <c r="C14" s="5"/>
      <c r="D14" s="5"/>
      <c r="E14" s="5"/>
      <c r="F14" s="9"/>
    </row>
    <row r="15" spans="1:8" ht="27" customHeight="1" x14ac:dyDescent="0.4">
      <c r="A15" s="65"/>
      <c r="B15" s="137" t="str">
        <f>VLOOKUP(応募用紙出力用!H2,入力用!A:S,12,FALSE)</f>
        <v>○○－○○○○－○○○○</v>
      </c>
      <c r="C15" s="138"/>
      <c r="D15" s="138"/>
      <c r="E15" s="138"/>
      <c r="F15" s="139"/>
    </row>
    <row r="16" spans="1:8" ht="27" customHeight="1" x14ac:dyDescent="0.4">
      <c r="A16" s="65"/>
      <c r="B16" s="17" t="s">
        <v>46</v>
      </c>
      <c r="C16" s="5"/>
      <c r="D16" s="5"/>
      <c r="E16" s="5"/>
      <c r="F16" s="9"/>
    </row>
    <row r="17" spans="1:6" ht="27" customHeight="1" x14ac:dyDescent="0.4">
      <c r="A17" s="65"/>
      <c r="B17" s="55" t="str">
        <f>VLOOKUP(応募用紙出力用!H2,入力用!A:S,14,FALSE)</f>
        <v>○○○○＠○○.○○.jp</v>
      </c>
      <c r="C17" s="5"/>
      <c r="D17" s="5"/>
      <c r="E17" s="5"/>
      <c r="F17" s="9"/>
    </row>
    <row r="18" spans="1:6" ht="22.5" customHeight="1" x14ac:dyDescent="0.4">
      <c r="A18" s="61" t="s">
        <v>83</v>
      </c>
      <c r="B18" s="109" t="s">
        <v>48</v>
      </c>
      <c r="C18" s="110"/>
      <c r="D18" s="110"/>
      <c r="E18" s="110"/>
      <c r="F18" s="111"/>
    </row>
    <row r="19" spans="1:6" ht="59.25" customHeight="1" x14ac:dyDescent="0.4">
      <c r="A19" s="84" t="s">
        <v>102</v>
      </c>
      <c r="B19" s="112" t="str">
        <f>VLOOKUP(応募用紙出力用!H2,入力用!A:S,16,FALSE)</f>
        <v>④その他</v>
      </c>
      <c r="C19" s="113"/>
      <c r="D19" s="114" t="str">
        <f>VLOOKUP(応募用紙出力用!H2,入力用!A:S,17,FALSE)</f>
        <v>内閣府のホームページをみて応募</v>
      </c>
      <c r="E19" s="114"/>
      <c r="F19" s="115"/>
    </row>
    <row r="20" spans="1:6" ht="51.75" customHeight="1" x14ac:dyDescent="0.4">
      <c r="A20" s="97" t="s">
        <v>108</v>
      </c>
      <c r="B20" s="98"/>
      <c r="C20" s="98"/>
      <c r="D20" s="98"/>
      <c r="E20" s="98"/>
      <c r="F20" s="88" t="str">
        <f>VLOOKUP(応募用紙出力用!H2,入力用!A:S,18,FALSE)</f>
        <v>✓</v>
      </c>
    </row>
    <row r="21" spans="1:6" ht="42" customHeight="1" x14ac:dyDescent="0.5">
      <c r="A21" s="102" t="s">
        <v>33</v>
      </c>
      <c r="B21" s="102"/>
      <c r="C21" s="102"/>
      <c r="D21" s="102"/>
      <c r="E21" s="102"/>
      <c r="F21" s="102"/>
    </row>
    <row r="22" spans="1:6" ht="33.950000000000003" customHeight="1" x14ac:dyDescent="0.4">
      <c r="A22" s="58" t="s">
        <v>34</v>
      </c>
      <c r="B22" s="18" t="str">
        <f>VLOOKUP(応募用紙出力用!H2,入力用!A:S,8,FALSE)</f>
        <v>○○市立○○小学校</v>
      </c>
      <c r="C22" s="7"/>
      <c r="D22" s="7"/>
      <c r="E22" s="7"/>
      <c r="F22" s="8"/>
    </row>
    <row r="23" spans="1:6" ht="33.950000000000003" customHeight="1" x14ac:dyDescent="0.4">
      <c r="A23" s="66" t="s">
        <v>37</v>
      </c>
      <c r="B23" s="50" t="str">
        <f>VLOOKUP(応募用紙出力用!H2,入力用!A:S,15,FALSE)</f>
        <v>○○　○○</v>
      </c>
      <c r="C23" s="51"/>
      <c r="D23" s="51"/>
      <c r="E23" s="51"/>
      <c r="F23" s="52"/>
    </row>
    <row r="24" spans="1:6" ht="33.950000000000003" customHeight="1" x14ac:dyDescent="0.4">
      <c r="A24" s="67" t="s">
        <v>38</v>
      </c>
      <c r="B24" s="19" t="str">
        <f>VLOOKUP(応募用紙出力用!H2,入力用!A:S,12,FALSE)</f>
        <v>○○－○○○○－○○○○</v>
      </c>
      <c r="C24" s="10"/>
      <c r="D24" s="10"/>
      <c r="E24" s="10"/>
      <c r="F24" s="11"/>
    </row>
    <row r="25" spans="1:6" ht="38.450000000000003" customHeight="1" x14ac:dyDescent="0.5">
      <c r="A25" s="99" t="s">
        <v>67</v>
      </c>
      <c r="B25" s="99"/>
      <c r="C25" s="99"/>
      <c r="D25" s="99"/>
      <c r="E25" s="99"/>
      <c r="F25" s="99"/>
    </row>
  </sheetData>
  <mergeCells count="15">
    <mergeCell ref="A20:E20"/>
    <mergeCell ref="A25:F25"/>
    <mergeCell ref="A1:F1"/>
    <mergeCell ref="A21:F21"/>
    <mergeCell ref="B2:F3"/>
    <mergeCell ref="B18:F18"/>
    <mergeCell ref="B19:C19"/>
    <mergeCell ref="D19:F19"/>
    <mergeCell ref="A4:F4"/>
    <mergeCell ref="B5:F5"/>
    <mergeCell ref="B6:F6"/>
    <mergeCell ref="B7:F8"/>
    <mergeCell ref="B9:F10"/>
    <mergeCell ref="B11:F11"/>
    <mergeCell ref="B15:F15"/>
  </mergeCells>
  <phoneticPr fontId="1"/>
  <printOptions horizontalCentered="1"/>
  <pageMargins left="0.43307086614173229" right="0.43307086614173229" top="0.54" bottom="0.28000000000000003" header="0.31496062992125984" footer="0.17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D80E-875F-45EC-84C3-96D553CBF825}">
  <dimension ref="A1"/>
  <sheetViews>
    <sheetView workbookViewId="0">
      <selection activeCell="F16" sqref="F16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6B39-E94B-46EF-A62A-016243EDF03B}">
  <sheetPr>
    <tabColor rgb="FFFF0000"/>
  </sheetPr>
  <dimension ref="A1:R53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19" sqref="D19"/>
    </sheetView>
  </sheetViews>
  <sheetFormatPr defaultRowHeight="18.75" x14ac:dyDescent="0.4"/>
  <cols>
    <col min="1" max="1" width="6.375" style="1" customWidth="1"/>
    <col min="2" max="4" width="13.25" style="1" customWidth="1"/>
    <col min="5" max="5" width="8.375" style="1" customWidth="1"/>
    <col min="6" max="6" width="11.5" style="20" customWidth="1"/>
    <col min="7" max="7" width="20.5" style="20" customWidth="1"/>
    <col min="8" max="8" width="20.25" style="1" customWidth="1"/>
    <col min="9" max="9" width="14" style="1" bestFit="1" customWidth="1"/>
    <col min="10" max="10" width="12.125" style="1" bestFit="1" customWidth="1"/>
    <col min="11" max="11" width="14.75" style="1" bestFit="1" customWidth="1"/>
    <col min="12" max="13" width="22.125" style="1" bestFit="1" customWidth="1"/>
    <col min="14" max="14" width="22.75" style="1" bestFit="1" customWidth="1"/>
    <col min="15" max="15" width="10.5" style="1" bestFit="1" customWidth="1"/>
    <col min="16" max="16" width="10.875" style="1" bestFit="1" customWidth="1"/>
    <col min="17" max="17" width="37.5" style="1" customWidth="1"/>
    <col min="18" max="18" width="20.875" customWidth="1"/>
  </cols>
  <sheetData>
    <row r="1" spans="1:18" ht="19.5" thickBot="1" x14ac:dyDescent="0.45">
      <c r="A1" s="1" t="s">
        <v>85</v>
      </c>
      <c r="B1" s="1" t="s">
        <v>86</v>
      </c>
      <c r="C1" s="1" t="s">
        <v>87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1" t="s">
        <v>93</v>
      </c>
      <c r="J1" s="1" t="s">
        <v>94</v>
      </c>
      <c r="K1" s="1" t="s">
        <v>95</v>
      </c>
      <c r="L1" s="1" t="s">
        <v>96</v>
      </c>
      <c r="M1" s="1" t="s">
        <v>97</v>
      </c>
      <c r="N1" s="1" t="s">
        <v>98</v>
      </c>
      <c r="O1" s="1" t="s">
        <v>99</v>
      </c>
      <c r="P1" s="1" t="s">
        <v>100</v>
      </c>
      <c r="Q1" s="1" t="s">
        <v>101</v>
      </c>
    </row>
    <row r="2" spans="1:18" s="1" customFormat="1" ht="33" customHeight="1" thickBot="1" x14ac:dyDescent="0.45">
      <c r="A2" s="79" t="s">
        <v>0</v>
      </c>
      <c r="B2" s="80" t="s">
        <v>1</v>
      </c>
      <c r="C2" s="80" t="s">
        <v>2</v>
      </c>
      <c r="D2" s="80" t="s">
        <v>41</v>
      </c>
      <c r="E2" s="81" t="s">
        <v>43</v>
      </c>
      <c r="F2" s="82" t="s">
        <v>4</v>
      </c>
      <c r="G2" s="82" t="s">
        <v>44</v>
      </c>
      <c r="H2" s="80" t="s">
        <v>3</v>
      </c>
      <c r="I2" s="80" t="s">
        <v>5</v>
      </c>
      <c r="J2" s="80" t="s">
        <v>6</v>
      </c>
      <c r="K2" s="82" t="s">
        <v>7</v>
      </c>
      <c r="L2" s="80" t="s">
        <v>8</v>
      </c>
      <c r="M2" s="80" t="s">
        <v>9</v>
      </c>
      <c r="N2" s="80" t="s">
        <v>10</v>
      </c>
      <c r="O2" s="80" t="s">
        <v>11</v>
      </c>
      <c r="P2" s="80" t="s">
        <v>12</v>
      </c>
      <c r="Q2" s="80" t="s">
        <v>74</v>
      </c>
      <c r="R2" s="83" t="s">
        <v>13</v>
      </c>
    </row>
    <row r="3" spans="1:18" ht="21.75" customHeight="1" x14ac:dyDescent="0.4">
      <c r="A3" s="68">
        <v>1</v>
      </c>
      <c r="B3" s="43" t="s">
        <v>16</v>
      </c>
      <c r="C3" s="43" t="s">
        <v>15</v>
      </c>
      <c r="D3" s="44">
        <v>43191</v>
      </c>
      <c r="E3" s="45">
        <f t="shared" ref="E3:E30" si="0">IF(D3="","",DATEDIF(D3,"2024/10/31","Y"))</f>
        <v>6</v>
      </c>
      <c r="F3" s="46" t="s">
        <v>52</v>
      </c>
      <c r="G3" s="47" t="str">
        <f>IF(F3="","",VLOOKUP(F3,入力規則!B:C,2,FALSE))</f>
        <v>①幼児・小学1・2年生の部</v>
      </c>
      <c r="H3" s="43" t="s">
        <v>17</v>
      </c>
      <c r="I3" s="43" t="s">
        <v>18</v>
      </c>
      <c r="J3" s="43" t="s">
        <v>14</v>
      </c>
      <c r="K3" s="46" t="s">
        <v>19</v>
      </c>
      <c r="L3" s="43" t="s">
        <v>20</v>
      </c>
      <c r="M3" s="43" t="s">
        <v>20</v>
      </c>
      <c r="N3" s="48" t="s">
        <v>22</v>
      </c>
      <c r="O3" s="43" t="s">
        <v>21</v>
      </c>
      <c r="P3" s="43" t="s">
        <v>72</v>
      </c>
      <c r="Q3" s="69" t="s">
        <v>73</v>
      </c>
      <c r="R3" s="70"/>
    </row>
    <row r="4" spans="1:18" ht="21.75" customHeight="1" x14ac:dyDescent="0.4">
      <c r="A4" s="2">
        <v>2</v>
      </c>
      <c r="B4" s="71" t="s">
        <v>65</v>
      </c>
      <c r="C4" s="24" t="s">
        <v>66</v>
      </c>
      <c r="D4" s="25">
        <v>43151</v>
      </c>
      <c r="E4" s="26">
        <f t="shared" si="0"/>
        <v>6</v>
      </c>
      <c r="F4" s="27" t="s">
        <v>52</v>
      </c>
      <c r="G4" s="33" t="str">
        <f>IF(F4="","",VLOOKUP(F4,入力規則!B:C,2,FALSE))</f>
        <v>①幼児・小学1・2年生の部</v>
      </c>
      <c r="H4" s="26" t="str">
        <f t="shared" ref="H4:H30" si="1">IF(H3="","",H3)</f>
        <v>○○市立○○小学校</v>
      </c>
      <c r="I4" s="26" t="str">
        <f t="shared" ref="I4:I30" si="2">IF(I3="","",I3)</f>
        <v>○○○-○○○○</v>
      </c>
      <c r="J4" s="26" t="str">
        <f t="shared" ref="J4:J30" si="3">IF(J3="","",J3)</f>
        <v>東京都</v>
      </c>
      <c r="K4" s="26" t="str">
        <f t="shared" ref="K4:K30" si="4">IF(K3="","",K3)</f>
        <v>○○市○○123-1</v>
      </c>
      <c r="L4" s="26" t="str">
        <f t="shared" ref="L4:L30" si="5">IF(L3="","",L3)</f>
        <v>○○○-○○○○-○○○○</v>
      </c>
      <c r="M4" s="26" t="str">
        <f t="shared" ref="M4:M30" si="6">IF(M3="","",M3)</f>
        <v>○○○-○○○○-○○○○</v>
      </c>
      <c r="N4" s="26" t="str">
        <f t="shared" ref="N4:N30" si="7">IF(N3="","",N3)</f>
        <v>○○○○＠○○.○○.jp</v>
      </c>
      <c r="O4" s="26" t="str">
        <f t="shared" ref="O4:O30" si="8">IF(O3="","",O3)</f>
        <v>○○　○○</v>
      </c>
      <c r="P4" s="26" t="str">
        <f t="shared" ref="P4:P30" si="9">IF(P3="","",P3)</f>
        <v>④その他</v>
      </c>
      <c r="Q4" s="41" t="str">
        <f t="shared" ref="Q4:Q30" si="10">IF(Q3="","",Q3)</f>
        <v>内防ホームページ</v>
      </c>
      <c r="R4" s="28"/>
    </row>
    <row r="5" spans="1:18" ht="21.75" customHeight="1" x14ac:dyDescent="0.4">
      <c r="A5" s="2">
        <v>3</v>
      </c>
      <c r="B5" s="29" t="s">
        <v>75</v>
      </c>
      <c r="C5" s="29" t="s">
        <v>76</v>
      </c>
      <c r="D5" s="25">
        <v>43210</v>
      </c>
      <c r="E5" s="30">
        <f t="shared" si="0"/>
        <v>6</v>
      </c>
      <c r="F5" s="31" t="s">
        <v>52</v>
      </c>
      <c r="G5" s="32" t="str">
        <f>IF(F5="","",VLOOKUP(F5,入力規則!B:C,2,FALSE))</f>
        <v>①幼児・小学1・2年生の部</v>
      </c>
      <c r="H5" s="26" t="str">
        <f t="shared" si="1"/>
        <v>○○市立○○小学校</v>
      </c>
      <c r="I5" s="26" t="str">
        <f t="shared" si="2"/>
        <v>○○○-○○○○</v>
      </c>
      <c r="J5" s="26" t="str">
        <f t="shared" si="3"/>
        <v>東京都</v>
      </c>
      <c r="K5" s="33" t="str">
        <f t="shared" si="4"/>
        <v>○○市○○123-1</v>
      </c>
      <c r="L5" s="34" t="str">
        <f t="shared" si="5"/>
        <v>○○○-○○○○-○○○○</v>
      </c>
      <c r="M5" s="34" t="str">
        <f t="shared" si="6"/>
        <v>○○○-○○○○-○○○○</v>
      </c>
      <c r="N5" s="35" t="str">
        <f t="shared" si="7"/>
        <v>○○○○＠○○.○○.jp</v>
      </c>
      <c r="O5" s="34" t="str">
        <f t="shared" si="8"/>
        <v>○○　○○</v>
      </c>
      <c r="P5" s="34" t="str">
        <f t="shared" si="9"/>
        <v>④その他</v>
      </c>
      <c r="Q5" s="42" t="str">
        <f t="shared" si="10"/>
        <v>内防ホームページ</v>
      </c>
      <c r="R5" s="28"/>
    </row>
    <row r="6" spans="1:18" ht="21.75" customHeight="1" x14ac:dyDescent="0.4">
      <c r="A6" s="2">
        <v>4</v>
      </c>
      <c r="B6" s="29"/>
      <c r="C6" s="29"/>
      <c r="D6" s="29"/>
      <c r="E6" s="30" t="str">
        <f t="shared" si="0"/>
        <v/>
      </c>
      <c r="F6" s="31"/>
      <c r="G6" s="32" t="str">
        <f>IF(F6="","",VLOOKUP(F6,入力規則!B:C,2,FALSE))</f>
        <v/>
      </c>
      <c r="H6" s="26" t="str">
        <f t="shared" si="1"/>
        <v>○○市立○○小学校</v>
      </c>
      <c r="I6" s="26" t="str">
        <f t="shared" si="2"/>
        <v>○○○-○○○○</v>
      </c>
      <c r="J6" s="26" t="str">
        <f t="shared" si="3"/>
        <v>東京都</v>
      </c>
      <c r="K6" s="33" t="str">
        <f t="shared" si="4"/>
        <v>○○市○○123-1</v>
      </c>
      <c r="L6" s="34" t="str">
        <f t="shared" si="5"/>
        <v>○○○-○○○○-○○○○</v>
      </c>
      <c r="M6" s="34" t="str">
        <f t="shared" si="6"/>
        <v>○○○-○○○○-○○○○</v>
      </c>
      <c r="N6" s="35" t="str">
        <f t="shared" si="7"/>
        <v>○○○○＠○○.○○.jp</v>
      </c>
      <c r="O6" s="34" t="str">
        <f t="shared" si="8"/>
        <v>○○　○○</v>
      </c>
      <c r="P6" s="34" t="str">
        <f t="shared" si="9"/>
        <v>④その他</v>
      </c>
      <c r="Q6" s="42" t="str">
        <f t="shared" si="10"/>
        <v>内防ホームページ</v>
      </c>
      <c r="R6" s="28"/>
    </row>
    <row r="7" spans="1:18" ht="21.75" customHeight="1" x14ac:dyDescent="0.4">
      <c r="A7" s="2">
        <v>5</v>
      </c>
      <c r="B7" s="29"/>
      <c r="C7" s="29"/>
      <c r="D7" s="29"/>
      <c r="E7" s="30" t="str">
        <f t="shared" si="0"/>
        <v/>
      </c>
      <c r="F7" s="31"/>
      <c r="G7" s="32" t="str">
        <f>IF(F7="","",VLOOKUP(F7,入力規則!B:C,2,FALSE))</f>
        <v/>
      </c>
      <c r="H7" s="26" t="str">
        <f t="shared" si="1"/>
        <v>○○市立○○小学校</v>
      </c>
      <c r="I7" s="26" t="str">
        <f t="shared" si="2"/>
        <v>○○○-○○○○</v>
      </c>
      <c r="J7" s="26" t="str">
        <f t="shared" si="3"/>
        <v>東京都</v>
      </c>
      <c r="K7" s="33" t="str">
        <f t="shared" si="4"/>
        <v>○○市○○123-1</v>
      </c>
      <c r="L7" s="34" t="str">
        <f t="shared" si="5"/>
        <v>○○○-○○○○-○○○○</v>
      </c>
      <c r="M7" s="34" t="str">
        <f t="shared" si="6"/>
        <v>○○○-○○○○-○○○○</v>
      </c>
      <c r="N7" s="35" t="str">
        <f t="shared" si="7"/>
        <v>○○○○＠○○.○○.jp</v>
      </c>
      <c r="O7" s="34" t="str">
        <f t="shared" si="8"/>
        <v>○○　○○</v>
      </c>
      <c r="P7" s="34" t="str">
        <f t="shared" si="9"/>
        <v>④その他</v>
      </c>
      <c r="Q7" s="42" t="str">
        <f t="shared" si="10"/>
        <v>内防ホームページ</v>
      </c>
      <c r="R7" s="28"/>
    </row>
    <row r="8" spans="1:18" ht="21.75" customHeight="1" x14ac:dyDescent="0.4">
      <c r="A8" s="2">
        <v>6</v>
      </c>
      <c r="B8" s="29"/>
      <c r="C8" s="29"/>
      <c r="D8" s="29"/>
      <c r="E8" s="30" t="str">
        <f t="shared" si="0"/>
        <v/>
      </c>
      <c r="F8" s="31"/>
      <c r="G8" s="32" t="str">
        <f>IF(F8="","",VLOOKUP(F8,入力規則!B:C,2,FALSE))</f>
        <v/>
      </c>
      <c r="H8" s="26" t="str">
        <f t="shared" si="1"/>
        <v>○○市立○○小学校</v>
      </c>
      <c r="I8" s="26" t="str">
        <f t="shared" si="2"/>
        <v>○○○-○○○○</v>
      </c>
      <c r="J8" s="26" t="str">
        <f t="shared" si="3"/>
        <v>東京都</v>
      </c>
      <c r="K8" s="33" t="str">
        <f t="shared" si="4"/>
        <v>○○市○○123-1</v>
      </c>
      <c r="L8" s="34" t="str">
        <f t="shared" si="5"/>
        <v>○○○-○○○○-○○○○</v>
      </c>
      <c r="M8" s="34" t="str">
        <f t="shared" si="6"/>
        <v>○○○-○○○○-○○○○</v>
      </c>
      <c r="N8" s="35" t="str">
        <f t="shared" si="7"/>
        <v>○○○○＠○○.○○.jp</v>
      </c>
      <c r="O8" s="34" t="str">
        <f t="shared" si="8"/>
        <v>○○　○○</v>
      </c>
      <c r="P8" s="34" t="str">
        <f t="shared" si="9"/>
        <v>④その他</v>
      </c>
      <c r="Q8" s="42" t="str">
        <f t="shared" si="10"/>
        <v>内防ホームページ</v>
      </c>
      <c r="R8" s="28"/>
    </row>
    <row r="9" spans="1:18" ht="21.75" customHeight="1" x14ac:dyDescent="0.4">
      <c r="A9" s="2">
        <v>7</v>
      </c>
      <c r="B9" s="29"/>
      <c r="C9" s="29"/>
      <c r="D9" s="29"/>
      <c r="E9" s="30" t="str">
        <f t="shared" si="0"/>
        <v/>
      </c>
      <c r="F9" s="31"/>
      <c r="G9" s="32" t="str">
        <f>IF(F9="","",VLOOKUP(F9,入力規則!B:C,2,FALSE))</f>
        <v/>
      </c>
      <c r="H9" s="26" t="str">
        <f t="shared" si="1"/>
        <v>○○市立○○小学校</v>
      </c>
      <c r="I9" s="26" t="str">
        <f t="shared" si="2"/>
        <v>○○○-○○○○</v>
      </c>
      <c r="J9" s="26" t="str">
        <f t="shared" si="3"/>
        <v>東京都</v>
      </c>
      <c r="K9" s="33" t="str">
        <f t="shared" si="4"/>
        <v>○○市○○123-1</v>
      </c>
      <c r="L9" s="34" t="str">
        <f t="shared" si="5"/>
        <v>○○○-○○○○-○○○○</v>
      </c>
      <c r="M9" s="34" t="str">
        <f t="shared" si="6"/>
        <v>○○○-○○○○-○○○○</v>
      </c>
      <c r="N9" s="35" t="str">
        <f t="shared" si="7"/>
        <v>○○○○＠○○.○○.jp</v>
      </c>
      <c r="O9" s="34" t="str">
        <f t="shared" si="8"/>
        <v>○○　○○</v>
      </c>
      <c r="P9" s="34" t="str">
        <f t="shared" si="9"/>
        <v>④その他</v>
      </c>
      <c r="Q9" s="42" t="str">
        <f t="shared" si="10"/>
        <v>内防ホームページ</v>
      </c>
      <c r="R9" s="28"/>
    </row>
    <row r="10" spans="1:18" ht="21.75" customHeight="1" x14ac:dyDescent="0.4">
      <c r="A10" s="2">
        <v>8</v>
      </c>
      <c r="B10" s="29"/>
      <c r="C10" s="29"/>
      <c r="D10" s="29"/>
      <c r="E10" s="30" t="str">
        <f t="shared" si="0"/>
        <v/>
      </c>
      <c r="F10" s="31"/>
      <c r="G10" s="32" t="str">
        <f>IF(F10="","",VLOOKUP(F10,入力規則!B:C,2,FALSE))</f>
        <v/>
      </c>
      <c r="H10" s="26" t="str">
        <f t="shared" si="1"/>
        <v>○○市立○○小学校</v>
      </c>
      <c r="I10" s="26" t="str">
        <f t="shared" si="2"/>
        <v>○○○-○○○○</v>
      </c>
      <c r="J10" s="26" t="str">
        <f t="shared" si="3"/>
        <v>東京都</v>
      </c>
      <c r="K10" s="33" t="str">
        <f t="shared" si="4"/>
        <v>○○市○○123-1</v>
      </c>
      <c r="L10" s="34" t="str">
        <f t="shared" si="5"/>
        <v>○○○-○○○○-○○○○</v>
      </c>
      <c r="M10" s="34" t="str">
        <f t="shared" si="6"/>
        <v>○○○-○○○○-○○○○</v>
      </c>
      <c r="N10" s="35" t="str">
        <f t="shared" si="7"/>
        <v>○○○○＠○○.○○.jp</v>
      </c>
      <c r="O10" s="34" t="str">
        <f t="shared" si="8"/>
        <v>○○　○○</v>
      </c>
      <c r="P10" s="34" t="str">
        <f t="shared" si="9"/>
        <v>④その他</v>
      </c>
      <c r="Q10" s="42" t="str">
        <f t="shared" si="10"/>
        <v>内防ホームページ</v>
      </c>
      <c r="R10" s="28"/>
    </row>
    <row r="11" spans="1:18" ht="21.75" customHeight="1" x14ac:dyDescent="0.4">
      <c r="A11" s="2">
        <v>9</v>
      </c>
      <c r="B11" s="29"/>
      <c r="C11" s="29"/>
      <c r="D11" s="29"/>
      <c r="E11" s="30" t="str">
        <f t="shared" si="0"/>
        <v/>
      </c>
      <c r="F11" s="31"/>
      <c r="G11" s="32" t="str">
        <f>IF(F11="","",VLOOKUP(F11,入力規則!B:C,2,FALSE))</f>
        <v/>
      </c>
      <c r="H11" s="26" t="str">
        <f t="shared" si="1"/>
        <v>○○市立○○小学校</v>
      </c>
      <c r="I11" s="26" t="str">
        <f t="shared" si="2"/>
        <v>○○○-○○○○</v>
      </c>
      <c r="J11" s="26" t="str">
        <f t="shared" si="3"/>
        <v>東京都</v>
      </c>
      <c r="K11" s="33" t="str">
        <f t="shared" si="4"/>
        <v>○○市○○123-1</v>
      </c>
      <c r="L11" s="34" t="str">
        <f t="shared" si="5"/>
        <v>○○○-○○○○-○○○○</v>
      </c>
      <c r="M11" s="34" t="str">
        <f t="shared" si="6"/>
        <v>○○○-○○○○-○○○○</v>
      </c>
      <c r="N11" s="35" t="str">
        <f t="shared" si="7"/>
        <v>○○○○＠○○.○○.jp</v>
      </c>
      <c r="O11" s="34" t="str">
        <f t="shared" si="8"/>
        <v>○○　○○</v>
      </c>
      <c r="P11" s="34" t="str">
        <f t="shared" si="9"/>
        <v>④その他</v>
      </c>
      <c r="Q11" s="42" t="str">
        <f t="shared" si="10"/>
        <v>内防ホームページ</v>
      </c>
      <c r="R11" s="28"/>
    </row>
    <row r="12" spans="1:18" ht="21.75" customHeight="1" x14ac:dyDescent="0.4">
      <c r="A12" s="2">
        <v>10</v>
      </c>
      <c r="B12" s="29"/>
      <c r="C12" s="29"/>
      <c r="D12" s="29"/>
      <c r="E12" s="30" t="str">
        <f t="shared" si="0"/>
        <v/>
      </c>
      <c r="F12" s="31"/>
      <c r="G12" s="32" t="str">
        <f>IF(F12="","",VLOOKUP(F12,入力規則!B:C,2,FALSE))</f>
        <v/>
      </c>
      <c r="H12" s="26" t="str">
        <f t="shared" si="1"/>
        <v>○○市立○○小学校</v>
      </c>
      <c r="I12" s="26" t="str">
        <f t="shared" si="2"/>
        <v>○○○-○○○○</v>
      </c>
      <c r="J12" s="26" t="str">
        <f t="shared" si="3"/>
        <v>東京都</v>
      </c>
      <c r="K12" s="33" t="str">
        <f t="shared" si="4"/>
        <v>○○市○○123-1</v>
      </c>
      <c r="L12" s="34" t="str">
        <f t="shared" si="5"/>
        <v>○○○-○○○○-○○○○</v>
      </c>
      <c r="M12" s="34" t="str">
        <f t="shared" si="6"/>
        <v>○○○-○○○○-○○○○</v>
      </c>
      <c r="N12" s="35" t="str">
        <f t="shared" si="7"/>
        <v>○○○○＠○○.○○.jp</v>
      </c>
      <c r="O12" s="34" t="str">
        <f t="shared" si="8"/>
        <v>○○　○○</v>
      </c>
      <c r="P12" s="34" t="str">
        <f t="shared" si="9"/>
        <v>④その他</v>
      </c>
      <c r="Q12" s="42" t="str">
        <f t="shared" si="10"/>
        <v>内防ホームページ</v>
      </c>
      <c r="R12" s="28"/>
    </row>
    <row r="13" spans="1:18" ht="21.75" customHeight="1" x14ac:dyDescent="0.4">
      <c r="A13" s="2">
        <v>11</v>
      </c>
      <c r="B13" s="29"/>
      <c r="C13" s="29"/>
      <c r="D13" s="29"/>
      <c r="E13" s="30" t="str">
        <f t="shared" si="0"/>
        <v/>
      </c>
      <c r="F13" s="31"/>
      <c r="G13" s="32" t="str">
        <f>IF(F13="","",VLOOKUP(F13,入力規則!B:C,2,FALSE))</f>
        <v/>
      </c>
      <c r="H13" s="26" t="str">
        <f t="shared" si="1"/>
        <v>○○市立○○小学校</v>
      </c>
      <c r="I13" s="26" t="str">
        <f t="shared" si="2"/>
        <v>○○○-○○○○</v>
      </c>
      <c r="J13" s="26" t="str">
        <f t="shared" si="3"/>
        <v>東京都</v>
      </c>
      <c r="K13" s="33" t="str">
        <f t="shared" si="4"/>
        <v>○○市○○123-1</v>
      </c>
      <c r="L13" s="34" t="str">
        <f t="shared" si="5"/>
        <v>○○○-○○○○-○○○○</v>
      </c>
      <c r="M13" s="34" t="str">
        <f t="shared" si="6"/>
        <v>○○○-○○○○-○○○○</v>
      </c>
      <c r="N13" s="35" t="str">
        <f t="shared" si="7"/>
        <v>○○○○＠○○.○○.jp</v>
      </c>
      <c r="O13" s="34" t="str">
        <f t="shared" si="8"/>
        <v>○○　○○</v>
      </c>
      <c r="P13" s="34" t="str">
        <f t="shared" si="9"/>
        <v>④その他</v>
      </c>
      <c r="Q13" s="42" t="str">
        <f t="shared" si="10"/>
        <v>内防ホームページ</v>
      </c>
      <c r="R13" s="28"/>
    </row>
    <row r="14" spans="1:18" ht="21.75" customHeight="1" x14ac:dyDescent="0.4">
      <c r="A14" s="2">
        <v>12</v>
      </c>
      <c r="B14" s="29"/>
      <c r="C14" s="29"/>
      <c r="D14" s="29"/>
      <c r="E14" s="30" t="str">
        <f t="shared" si="0"/>
        <v/>
      </c>
      <c r="F14" s="31"/>
      <c r="G14" s="32" t="str">
        <f>IF(F14="","",VLOOKUP(F14,入力規則!B:C,2,FALSE))</f>
        <v/>
      </c>
      <c r="H14" s="26" t="str">
        <f t="shared" si="1"/>
        <v>○○市立○○小学校</v>
      </c>
      <c r="I14" s="26" t="str">
        <f t="shared" si="2"/>
        <v>○○○-○○○○</v>
      </c>
      <c r="J14" s="26" t="str">
        <f t="shared" si="3"/>
        <v>東京都</v>
      </c>
      <c r="K14" s="33" t="str">
        <f t="shared" si="4"/>
        <v>○○市○○123-1</v>
      </c>
      <c r="L14" s="34" t="str">
        <f t="shared" si="5"/>
        <v>○○○-○○○○-○○○○</v>
      </c>
      <c r="M14" s="34" t="str">
        <f t="shared" si="6"/>
        <v>○○○-○○○○-○○○○</v>
      </c>
      <c r="N14" s="35" t="str">
        <f t="shared" si="7"/>
        <v>○○○○＠○○.○○.jp</v>
      </c>
      <c r="O14" s="34" t="str">
        <f t="shared" si="8"/>
        <v>○○　○○</v>
      </c>
      <c r="P14" s="34" t="str">
        <f t="shared" si="9"/>
        <v>④その他</v>
      </c>
      <c r="Q14" s="42" t="str">
        <f t="shared" si="10"/>
        <v>内防ホームページ</v>
      </c>
      <c r="R14" s="36"/>
    </row>
    <row r="15" spans="1:18" ht="21.75" customHeight="1" x14ac:dyDescent="0.4">
      <c r="A15" s="2">
        <v>13</v>
      </c>
      <c r="B15" s="29"/>
      <c r="C15" s="29"/>
      <c r="D15" s="29"/>
      <c r="E15" s="30" t="str">
        <f t="shared" si="0"/>
        <v/>
      </c>
      <c r="F15" s="31"/>
      <c r="G15" s="32" t="str">
        <f>IF(F15="","",VLOOKUP(F15,入力規則!B:C,2,FALSE))</f>
        <v/>
      </c>
      <c r="H15" s="26" t="str">
        <f t="shared" si="1"/>
        <v>○○市立○○小学校</v>
      </c>
      <c r="I15" s="26" t="str">
        <f t="shared" si="2"/>
        <v>○○○-○○○○</v>
      </c>
      <c r="J15" s="26" t="str">
        <f t="shared" si="3"/>
        <v>東京都</v>
      </c>
      <c r="K15" s="33" t="str">
        <f t="shared" si="4"/>
        <v>○○市○○123-1</v>
      </c>
      <c r="L15" s="34" t="str">
        <f t="shared" si="5"/>
        <v>○○○-○○○○-○○○○</v>
      </c>
      <c r="M15" s="34" t="str">
        <f t="shared" si="6"/>
        <v>○○○-○○○○-○○○○</v>
      </c>
      <c r="N15" s="35" t="str">
        <f t="shared" si="7"/>
        <v>○○○○＠○○.○○.jp</v>
      </c>
      <c r="O15" s="34" t="str">
        <f t="shared" si="8"/>
        <v>○○　○○</v>
      </c>
      <c r="P15" s="34" t="str">
        <f t="shared" si="9"/>
        <v>④その他</v>
      </c>
      <c r="Q15" s="42" t="str">
        <f t="shared" si="10"/>
        <v>内防ホームページ</v>
      </c>
      <c r="R15" s="28"/>
    </row>
    <row r="16" spans="1:18" ht="21.75" customHeight="1" x14ac:dyDescent="0.4">
      <c r="A16" s="2">
        <v>14</v>
      </c>
      <c r="B16" s="29"/>
      <c r="C16" s="29"/>
      <c r="D16" s="29"/>
      <c r="E16" s="30" t="str">
        <f t="shared" si="0"/>
        <v/>
      </c>
      <c r="F16" s="31"/>
      <c r="G16" s="32" t="str">
        <f>IF(F16="","",VLOOKUP(F16,入力規則!B:C,2,FALSE))</f>
        <v/>
      </c>
      <c r="H16" s="26" t="str">
        <f t="shared" si="1"/>
        <v>○○市立○○小学校</v>
      </c>
      <c r="I16" s="26" t="str">
        <f t="shared" si="2"/>
        <v>○○○-○○○○</v>
      </c>
      <c r="J16" s="26" t="str">
        <f t="shared" si="3"/>
        <v>東京都</v>
      </c>
      <c r="K16" s="33" t="str">
        <f t="shared" si="4"/>
        <v>○○市○○123-1</v>
      </c>
      <c r="L16" s="34" t="str">
        <f t="shared" si="5"/>
        <v>○○○-○○○○-○○○○</v>
      </c>
      <c r="M16" s="34" t="str">
        <f t="shared" si="6"/>
        <v>○○○-○○○○-○○○○</v>
      </c>
      <c r="N16" s="35" t="str">
        <f t="shared" si="7"/>
        <v>○○○○＠○○.○○.jp</v>
      </c>
      <c r="O16" s="34" t="str">
        <f t="shared" si="8"/>
        <v>○○　○○</v>
      </c>
      <c r="P16" s="34" t="str">
        <f t="shared" si="9"/>
        <v>④その他</v>
      </c>
      <c r="Q16" s="42" t="str">
        <f t="shared" si="10"/>
        <v>内防ホームページ</v>
      </c>
      <c r="R16" s="28"/>
    </row>
    <row r="17" spans="1:18" ht="21.75" customHeight="1" x14ac:dyDescent="0.4">
      <c r="A17" s="2">
        <v>15</v>
      </c>
      <c r="B17" s="29"/>
      <c r="C17" s="29"/>
      <c r="D17" s="29"/>
      <c r="E17" s="30" t="str">
        <f t="shared" si="0"/>
        <v/>
      </c>
      <c r="F17" s="31"/>
      <c r="G17" s="32" t="str">
        <f>IF(F17="","",VLOOKUP(F17,入力規則!B:C,2,FALSE))</f>
        <v/>
      </c>
      <c r="H17" s="26" t="str">
        <f t="shared" si="1"/>
        <v>○○市立○○小学校</v>
      </c>
      <c r="I17" s="26" t="str">
        <f t="shared" si="2"/>
        <v>○○○-○○○○</v>
      </c>
      <c r="J17" s="26" t="str">
        <f t="shared" si="3"/>
        <v>東京都</v>
      </c>
      <c r="K17" s="33" t="str">
        <f t="shared" si="4"/>
        <v>○○市○○123-1</v>
      </c>
      <c r="L17" s="34" t="str">
        <f t="shared" si="5"/>
        <v>○○○-○○○○-○○○○</v>
      </c>
      <c r="M17" s="34" t="str">
        <f t="shared" si="6"/>
        <v>○○○-○○○○-○○○○</v>
      </c>
      <c r="N17" s="35" t="str">
        <f t="shared" si="7"/>
        <v>○○○○＠○○.○○.jp</v>
      </c>
      <c r="O17" s="34" t="str">
        <f t="shared" si="8"/>
        <v>○○　○○</v>
      </c>
      <c r="P17" s="34" t="str">
        <f t="shared" si="9"/>
        <v>④その他</v>
      </c>
      <c r="Q17" s="42" t="str">
        <f t="shared" si="10"/>
        <v>内防ホームページ</v>
      </c>
      <c r="R17" s="28"/>
    </row>
    <row r="18" spans="1:18" ht="21.75" customHeight="1" x14ac:dyDescent="0.4">
      <c r="A18" s="2">
        <v>16</v>
      </c>
      <c r="B18" s="29"/>
      <c r="C18" s="29"/>
      <c r="D18" s="29"/>
      <c r="E18" s="30" t="str">
        <f t="shared" si="0"/>
        <v/>
      </c>
      <c r="F18" s="31"/>
      <c r="G18" s="32" t="str">
        <f>IF(F18="","",VLOOKUP(F18,入力規則!B:C,2,FALSE))</f>
        <v/>
      </c>
      <c r="H18" s="26" t="str">
        <f t="shared" si="1"/>
        <v>○○市立○○小学校</v>
      </c>
      <c r="I18" s="26" t="str">
        <f t="shared" si="2"/>
        <v>○○○-○○○○</v>
      </c>
      <c r="J18" s="26" t="str">
        <f t="shared" si="3"/>
        <v>東京都</v>
      </c>
      <c r="K18" s="33" t="str">
        <f t="shared" si="4"/>
        <v>○○市○○123-1</v>
      </c>
      <c r="L18" s="34" t="str">
        <f t="shared" si="5"/>
        <v>○○○-○○○○-○○○○</v>
      </c>
      <c r="M18" s="34" t="str">
        <f t="shared" si="6"/>
        <v>○○○-○○○○-○○○○</v>
      </c>
      <c r="N18" s="35" t="str">
        <f t="shared" si="7"/>
        <v>○○○○＠○○.○○.jp</v>
      </c>
      <c r="O18" s="34" t="str">
        <f t="shared" si="8"/>
        <v>○○　○○</v>
      </c>
      <c r="P18" s="34" t="str">
        <f t="shared" si="9"/>
        <v>④その他</v>
      </c>
      <c r="Q18" s="42" t="str">
        <f t="shared" si="10"/>
        <v>内防ホームページ</v>
      </c>
      <c r="R18" s="28"/>
    </row>
    <row r="19" spans="1:18" ht="21.75" customHeight="1" x14ac:dyDescent="0.4">
      <c r="A19" s="2">
        <v>17</v>
      </c>
      <c r="B19" s="29"/>
      <c r="C19" s="29"/>
      <c r="D19" s="29"/>
      <c r="E19" s="30" t="str">
        <f t="shared" si="0"/>
        <v/>
      </c>
      <c r="F19" s="31"/>
      <c r="G19" s="32" t="str">
        <f>IF(F19="","",VLOOKUP(F19,入力規則!B:C,2,FALSE))</f>
        <v/>
      </c>
      <c r="H19" s="26" t="str">
        <f t="shared" si="1"/>
        <v>○○市立○○小学校</v>
      </c>
      <c r="I19" s="26" t="str">
        <f t="shared" si="2"/>
        <v>○○○-○○○○</v>
      </c>
      <c r="J19" s="26" t="str">
        <f t="shared" si="3"/>
        <v>東京都</v>
      </c>
      <c r="K19" s="33" t="str">
        <f t="shared" si="4"/>
        <v>○○市○○123-1</v>
      </c>
      <c r="L19" s="34" t="str">
        <f t="shared" si="5"/>
        <v>○○○-○○○○-○○○○</v>
      </c>
      <c r="M19" s="34" t="str">
        <f t="shared" si="6"/>
        <v>○○○-○○○○-○○○○</v>
      </c>
      <c r="N19" s="35" t="str">
        <f t="shared" si="7"/>
        <v>○○○○＠○○.○○.jp</v>
      </c>
      <c r="O19" s="34" t="str">
        <f t="shared" si="8"/>
        <v>○○　○○</v>
      </c>
      <c r="P19" s="34" t="str">
        <f t="shared" si="9"/>
        <v>④その他</v>
      </c>
      <c r="Q19" s="42" t="str">
        <f t="shared" si="10"/>
        <v>内防ホームページ</v>
      </c>
      <c r="R19" s="28"/>
    </row>
    <row r="20" spans="1:18" ht="21.75" customHeight="1" x14ac:dyDescent="0.4">
      <c r="A20" s="2">
        <v>18</v>
      </c>
      <c r="B20" s="29"/>
      <c r="C20" s="29"/>
      <c r="D20" s="29"/>
      <c r="E20" s="30" t="str">
        <f t="shared" si="0"/>
        <v/>
      </c>
      <c r="F20" s="31"/>
      <c r="G20" s="32" t="str">
        <f>IF(F20="","",VLOOKUP(F20,入力規則!B:C,2,FALSE))</f>
        <v/>
      </c>
      <c r="H20" s="26" t="str">
        <f t="shared" si="1"/>
        <v>○○市立○○小学校</v>
      </c>
      <c r="I20" s="26" t="str">
        <f t="shared" si="2"/>
        <v>○○○-○○○○</v>
      </c>
      <c r="J20" s="26" t="str">
        <f t="shared" si="3"/>
        <v>東京都</v>
      </c>
      <c r="K20" s="33" t="str">
        <f t="shared" si="4"/>
        <v>○○市○○123-1</v>
      </c>
      <c r="L20" s="34" t="str">
        <f t="shared" si="5"/>
        <v>○○○-○○○○-○○○○</v>
      </c>
      <c r="M20" s="34" t="str">
        <f t="shared" si="6"/>
        <v>○○○-○○○○-○○○○</v>
      </c>
      <c r="N20" s="35" t="str">
        <f t="shared" si="7"/>
        <v>○○○○＠○○.○○.jp</v>
      </c>
      <c r="O20" s="34" t="str">
        <f t="shared" si="8"/>
        <v>○○　○○</v>
      </c>
      <c r="P20" s="34" t="str">
        <f t="shared" si="9"/>
        <v>④その他</v>
      </c>
      <c r="Q20" s="42" t="str">
        <f t="shared" si="10"/>
        <v>内防ホームページ</v>
      </c>
      <c r="R20" s="28"/>
    </row>
    <row r="21" spans="1:18" ht="21.75" customHeight="1" x14ac:dyDescent="0.4">
      <c r="A21" s="2">
        <v>19</v>
      </c>
      <c r="B21" s="29"/>
      <c r="C21" s="29"/>
      <c r="D21" s="29"/>
      <c r="E21" s="30" t="str">
        <f t="shared" si="0"/>
        <v/>
      </c>
      <c r="F21" s="31"/>
      <c r="G21" s="32" t="str">
        <f>IF(F21="","",VLOOKUP(F21,入力規則!B:C,2,FALSE))</f>
        <v/>
      </c>
      <c r="H21" s="26" t="str">
        <f t="shared" si="1"/>
        <v>○○市立○○小学校</v>
      </c>
      <c r="I21" s="26" t="str">
        <f t="shared" si="2"/>
        <v>○○○-○○○○</v>
      </c>
      <c r="J21" s="26" t="str">
        <f t="shared" si="3"/>
        <v>東京都</v>
      </c>
      <c r="K21" s="33" t="str">
        <f t="shared" si="4"/>
        <v>○○市○○123-1</v>
      </c>
      <c r="L21" s="34" t="str">
        <f t="shared" si="5"/>
        <v>○○○-○○○○-○○○○</v>
      </c>
      <c r="M21" s="34" t="str">
        <f t="shared" si="6"/>
        <v>○○○-○○○○-○○○○</v>
      </c>
      <c r="N21" s="35" t="str">
        <f t="shared" si="7"/>
        <v>○○○○＠○○.○○.jp</v>
      </c>
      <c r="O21" s="34" t="str">
        <f t="shared" si="8"/>
        <v>○○　○○</v>
      </c>
      <c r="P21" s="34" t="str">
        <f t="shared" si="9"/>
        <v>④その他</v>
      </c>
      <c r="Q21" s="42" t="str">
        <f t="shared" si="10"/>
        <v>内防ホームページ</v>
      </c>
      <c r="R21" s="28"/>
    </row>
    <row r="22" spans="1:18" ht="21.75" customHeight="1" x14ac:dyDescent="0.4">
      <c r="A22" s="2">
        <v>20</v>
      </c>
      <c r="B22" s="29"/>
      <c r="C22" s="29"/>
      <c r="D22" s="29"/>
      <c r="E22" s="30" t="str">
        <f t="shared" si="0"/>
        <v/>
      </c>
      <c r="F22" s="31"/>
      <c r="G22" s="32" t="str">
        <f>IF(F22="","",VLOOKUP(F22,入力規則!B:C,2,FALSE))</f>
        <v/>
      </c>
      <c r="H22" s="26" t="str">
        <f t="shared" si="1"/>
        <v>○○市立○○小学校</v>
      </c>
      <c r="I22" s="26" t="str">
        <f t="shared" si="2"/>
        <v>○○○-○○○○</v>
      </c>
      <c r="J22" s="26" t="str">
        <f t="shared" si="3"/>
        <v>東京都</v>
      </c>
      <c r="K22" s="33" t="str">
        <f t="shared" si="4"/>
        <v>○○市○○123-1</v>
      </c>
      <c r="L22" s="34" t="str">
        <f t="shared" si="5"/>
        <v>○○○-○○○○-○○○○</v>
      </c>
      <c r="M22" s="34" t="str">
        <f t="shared" si="6"/>
        <v>○○○-○○○○-○○○○</v>
      </c>
      <c r="N22" s="35" t="str">
        <f t="shared" si="7"/>
        <v>○○○○＠○○.○○.jp</v>
      </c>
      <c r="O22" s="34" t="str">
        <f t="shared" si="8"/>
        <v>○○　○○</v>
      </c>
      <c r="P22" s="34" t="str">
        <f t="shared" si="9"/>
        <v>④その他</v>
      </c>
      <c r="Q22" s="42" t="str">
        <f t="shared" si="10"/>
        <v>内防ホームページ</v>
      </c>
      <c r="R22" s="28"/>
    </row>
    <row r="23" spans="1:18" ht="21.75" customHeight="1" x14ac:dyDescent="0.4">
      <c r="A23" s="2">
        <v>21</v>
      </c>
      <c r="B23" s="29"/>
      <c r="C23" s="29"/>
      <c r="D23" s="29"/>
      <c r="E23" s="30" t="str">
        <f t="shared" si="0"/>
        <v/>
      </c>
      <c r="F23" s="31"/>
      <c r="G23" s="32" t="str">
        <f>IF(F23="","",VLOOKUP(F23,入力規則!B:C,2,FALSE))</f>
        <v/>
      </c>
      <c r="H23" s="26" t="str">
        <f t="shared" si="1"/>
        <v>○○市立○○小学校</v>
      </c>
      <c r="I23" s="26" t="str">
        <f t="shared" si="2"/>
        <v>○○○-○○○○</v>
      </c>
      <c r="J23" s="26" t="str">
        <f t="shared" si="3"/>
        <v>東京都</v>
      </c>
      <c r="K23" s="33" t="str">
        <f t="shared" si="4"/>
        <v>○○市○○123-1</v>
      </c>
      <c r="L23" s="34" t="str">
        <f t="shared" si="5"/>
        <v>○○○-○○○○-○○○○</v>
      </c>
      <c r="M23" s="34" t="str">
        <f t="shared" si="6"/>
        <v>○○○-○○○○-○○○○</v>
      </c>
      <c r="N23" s="35" t="str">
        <f t="shared" si="7"/>
        <v>○○○○＠○○.○○.jp</v>
      </c>
      <c r="O23" s="34" t="str">
        <f t="shared" si="8"/>
        <v>○○　○○</v>
      </c>
      <c r="P23" s="34" t="str">
        <f t="shared" si="9"/>
        <v>④その他</v>
      </c>
      <c r="Q23" s="42" t="str">
        <f t="shared" si="10"/>
        <v>内防ホームページ</v>
      </c>
      <c r="R23" s="28"/>
    </row>
    <row r="24" spans="1:18" ht="21.75" customHeight="1" x14ac:dyDescent="0.4">
      <c r="A24" s="2">
        <v>22</v>
      </c>
      <c r="B24" s="29"/>
      <c r="C24" s="29"/>
      <c r="D24" s="29"/>
      <c r="E24" s="30" t="str">
        <f t="shared" si="0"/>
        <v/>
      </c>
      <c r="F24" s="31"/>
      <c r="G24" s="32" t="str">
        <f>IF(F24="","",VLOOKUP(F24,入力規則!B:C,2,FALSE))</f>
        <v/>
      </c>
      <c r="H24" s="26" t="str">
        <f t="shared" si="1"/>
        <v>○○市立○○小学校</v>
      </c>
      <c r="I24" s="26" t="str">
        <f t="shared" si="2"/>
        <v>○○○-○○○○</v>
      </c>
      <c r="J24" s="26" t="str">
        <f t="shared" si="3"/>
        <v>東京都</v>
      </c>
      <c r="K24" s="33" t="str">
        <f t="shared" si="4"/>
        <v>○○市○○123-1</v>
      </c>
      <c r="L24" s="34" t="str">
        <f t="shared" si="5"/>
        <v>○○○-○○○○-○○○○</v>
      </c>
      <c r="M24" s="34" t="str">
        <f t="shared" si="6"/>
        <v>○○○-○○○○-○○○○</v>
      </c>
      <c r="N24" s="35" t="str">
        <f t="shared" si="7"/>
        <v>○○○○＠○○.○○.jp</v>
      </c>
      <c r="O24" s="34" t="str">
        <f t="shared" si="8"/>
        <v>○○　○○</v>
      </c>
      <c r="P24" s="34" t="str">
        <f t="shared" si="9"/>
        <v>④その他</v>
      </c>
      <c r="Q24" s="42" t="str">
        <f t="shared" si="10"/>
        <v>内防ホームページ</v>
      </c>
      <c r="R24" s="28"/>
    </row>
    <row r="25" spans="1:18" ht="21.75" customHeight="1" x14ac:dyDescent="0.4">
      <c r="A25" s="2">
        <v>23</v>
      </c>
      <c r="B25" s="29"/>
      <c r="C25" s="29"/>
      <c r="D25" s="29"/>
      <c r="E25" s="30" t="str">
        <f t="shared" si="0"/>
        <v/>
      </c>
      <c r="F25" s="31"/>
      <c r="G25" s="32" t="str">
        <f>IF(F25="","",VLOOKUP(F25,入力規則!B:C,2,FALSE))</f>
        <v/>
      </c>
      <c r="H25" s="26" t="str">
        <f t="shared" si="1"/>
        <v>○○市立○○小学校</v>
      </c>
      <c r="I25" s="26" t="str">
        <f t="shared" si="2"/>
        <v>○○○-○○○○</v>
      </c>
      <c r="J25" s="26" t="str">
        <f t="shared" si="3"/>
        <v>東京都</v>
      </c>
      <c r="K25" s="33" t="str">
        <f t="shared" si="4"/>
        <v>○○市○○123-1</v>
      </c>
      <c r="L25" s="34" t="str">
        <f t="shared" si="5"/>
        <v>○○○-○○○○-○○○○</v>
      </c>
      <c r="M25" s="34" t="str">
        <f t="shared" si="6"/>
        <v>○○○-○○○○-○○○○</v>
      </c>
      <c r="N25" s="35" t="str">
        <f t="shared" si="7"/>
        <v>○○○○＠○○.○○.jp</v>
      </c>
      <c r="O25" s="34" t="str">
        <f t="shared" si="8"/>
        <v>○○　○○</v>
      </c>
      <c r="P25" s="34" t="str">
        <f t="shared" si="9"/>
        <v>④その他</v>
      </c>
      <c r="Q25" s="42" t="str">
        <f t="shared" si="10"/>
        <v>内防ホームページ</v>
      </c>
      <c r="R25" s="28"/>
    </row>
    <row r="26" spans="1:18" ht="21.75" customHeight="1" x14ac:dyDescent="0.4">
      <c r="A26" s="2">
        <v>24</v>
      </c>
      <c r="B26" s="29"/>
      <c r="C26" s="29"/>
      <c r="D26" s="29"/>
      <c r="E26" s="30" t="str">
        <f t="shared" si="0"/>
        <v/>
      </c>
      <c r="F26" s="31"/>
      <c r="G26" s="32" t="str">
        <f>IF(F26="","",VLOOKUP(F26,入力規則!B:C,2,FALSE))</f>
        <v/>
      </c>
      <c r="H26" s="26" t="str">
        <f t="shared" si="1"/>
        <v>○○市立○○小学校</v>
      </c>
      <c r="I26" s="26" t="str">
        <f t="shared" si="2"/>
        <v>○○○-○○○○</v>
      </c>
      <c r="J26" s="26" t="str">
        <f t="shared" si="3"/>
        <v>東京都</v>
      </c>
      <c r="K26" s="33" t="str">
        <f t="shared" si="4"/>
        <v>○○市○○123-1</v>
      </c>
      <c r="L26" s="34" t="str">
        <f t="shared" si="5"/>
        <v>○○○-○○○○-○○○○</v>
      </c>
      <c r="M26" s="34" t="str">
        <f t="shared" si="6"/>
        <v>○○○-○○○○-○○○○</v>
      </c>
      <c r="N26" s="35" t="str">
        <f t="shared" si="7"/>
        <v>○○○○＠○○.○○.jp</v>
      </c>
      <c r="O26" s="34" t="str">
        <f t="shared" si="8"/>
        <v>○○　○○</v>
      </c>
      <c r="P26" s="34" t="str">
        <f t="shared" si="9"/>
        <v>④その他</v>
      </c>
      <c r="Q26" s="42" t="str">
        <f t="shared" si="10"/>
        <v>内防ホームページ</v>
      </c>
      <c r="R26" s="28"/>
    </row>
    <row r="27" spans="1:18" ht="21.75" customHeight="1" x14ac:dyDescent="0.4">
      <c r="A27" s="2">
        <v>25</v>
      </c>
      <c r="B27" s="29"/>
      <c r="C27" s="29"/>
      <c r="D27" s="29"/>
      <c r="E27" s="30" t="str">
        <f t="shared" si="0"/>
        <v/>
      </c>
      <c r="F27" s="31"/>
      <c r="G27" s="32" t="str">
        <f>IF(F27="","",VLOOKUP(F27,入力規則!B:C,2,FALSE))</f>
        <v/>
      </c>
      <c r="H27" s="26" t="str">
        <f t="shared" si="1"/>
        <v>○○市立○○小学校</v>
      </c>
      <c r="I27" s="26" t="str">
        <f t="shared" si="2"/>
        <v>○○○-○○○○</v>
      </c>
      <c r="J27" s="26" t="str">
        <f t="shared" si="3"/>
        <v>東京都</v>
      </c>
      <c r="K27" s="33" t="str">
        <f t="shared" si="4"/>
        <v>○○市○○123-1</v>
      </c>
      <c r="L27" s="34" t="str">
        <f t="shared" si="5"/>
        <v>○○○-○○○○-○○○○</v>
      </c>
      <c r="M27" s="34" t="str">
        <f t="shared" si="6"/>
        <v>○○○-○○○○-○○○○</v>
      </c>
      <c r="N27" s="35" t="str">
        <f t="shared" si="7"/>
        <v>○○○○＠○○.○○.jp</v>
      </c>
      <c r="O27" s="34" t="str">
        <f t="shared" si="8"/>
        <v>○○　○○</v>
      </c>
      <c r="P27" s="34" t="str">
        <f t="shared" si="9"/>
        <v>④その他</v>
      </c>
      <c r="Q27" s="42" t="str">
        <f t="shared" si="10"/>
        <v>内防ホームページ</v>
      </c>
      <c r="R27" s="28"/>
    </row>
    <row r="28" spans="1:18" ht="21.75" customHeight="1" x14ac:dyDescent="0.4">
      <c r="A28" s="2">
        <v>26</v>
      </c>
      <c r="B28" s="29"/>
      <c r="C28" s="29"/>
      <c r="D28" s="29"/>
      <c r="E28" s="30" t="str">
        <f t="shared" si="0"/>
        <v/>
      </c>
      <c r="F28" s="31"/>
      <c r="G28" s="32" t="str">
        <f>IF(F28="","",VLOOKUP(F28,入力規則!B:C,2,FALSE))</f>
        <v/>
      </c>
      <c r="H28" s="26" t="str">
        <f t="shared" si="1"/>
        <v>○○市立○○小学校</v>
      </c>
      <c r="I28" s="26" t="str">
        <f t="shared" si="2"/>
        <v>○○○-○○○○</v>
      </c>
      <c r="J28" s="26" t="str">
        <f t="shared" si="3"/>
        <v>東京都</v>
      </c>
      <c r="K28" s="33" t="str">
        <f t="shared" si="4"/>
        <v>○○市○○123-1</v>
      </c>
      <c r="L28" s="34" t="str">
        <f t="shared" si="5"/>
        <v>○○○-○○○○-○○○○</v>
      </c>
      <c r="M28" s="34" t="str">
        <f t="shared" si="6"/>
        <v>○○○-○○○○-○○○○</v>
      </c>
      <c r="N28" s="35" t="str">
        <f t="shared" si="7"/>
        <v>○○○○＠○○.○○.jp</v>
      </c>
      <c r="O28" s="34" t="str">
        <f t="shared" si="8"/>
        <v>○○　○○</v>
      </c>
      <c r="P28" s="34" t="str">
        <f t="shared" si="9"/>
        <v>④その他</v>
      </c>
      <c r="Q28" s="42" t="str">
        <f t="shared" si="10"/>
        <v>内防ホームページ</v>
      </c>
      <c r="R28" s="28"/>
    </row>
    <row r="29" spans="1:18" ht="21.75" customHeight="1" x14ac:dyDescent="0.4">
      <c r="A29" s="2">
        <v>27</v>
      </c>
      <c r="B29" s="29"/>
      <c r="C29" s="29"/>
      <c r="D29" s="29"/>
      <c r="E29" s="30" t="str">
        <f t="shared" si="0"/>
        <v/>
      </c>
      <c r="F29" s="31"/>
      <c r="G29" s="32" t="str">
        <f>IF(F29="","",VLOOKUP(F29,入力規則!B:C,2,FALSE))</f>
        <v/>
      </c>
      <c r="H29" s="26" t="str">
        <f t="shared" si="1"/>
        <v>○○市立○○小学校</v>
      </c>
      <c r="I29" s="26" t="str">
        <f t="shared" si="2"/>
        <v>○○○-○○○○</v>
      </c>
      <c r="J29" s="26" t="str">
        <f t="shared" si="3"/>
        <v>東京都</v>
      </c>
      <c r="K29" s="33" t="str">
        <f t="shared" si="4"/>
        <v>○○市○○123-1</v>
      </c>
      <c r="L29" s="34" t="str">
        <f t="shared" si="5"/>
        <v>○○○-○○○○-○○○○</v>
      </c>
      <c r="M29" s="34" t="str">
        <f t="shared" si="6"/>
        <v>○○○-○○○○-○○○○</v>
      </c>
      <c r="N29" s="35" t="str">
        <f t="shared" si="7"/>
        <v>○○○○＠○○.○○.jp</v>
      </c>
      <c r="O29" s="34" t="str">
        <f t="shared" si="8"/>
        <v>○○　○○</v>
      </c>
      <c r="P29" s="34" t="str">
        <f t="shared" si="9"/>
        <v>④その他</v>
      </c>
      <c r="Q29" s="42" t="str">
        <f t="shared" si="10"/>
        <v>内防ホームページ</v>
      </c>
      <c r="R29" s="28"/>
    </row>
    <row r="30" spans="1:18" ht="21.75" customHeight="1" x14ac:dyDescent="0.4">
      <c r="A30" s="2">
        <v>28</v>
      </c>
      <c r="B30" s="29"/>
      <c r="C30" s="29"/>
      <c r="D30" s="29"/>
      <c r="E30" s="30" t="str">
        <f t="shared" si="0"/>
        <v/>
      </c>
      <c r="F30" s="31"/>
      <c r="G30" s="32" t="str">
        <f>IF(F30="","",VLOOKUP(F30,入力規則!B:C,2,FALSE))</f>
        <v/>
      </c>
      <c r="H30" s="26" t="str">
        <f t="shared" si="1"/>
        <v>○○市立○○小学校</v>
      </c>
      <c r="I30" s="26" t="str">
        <f t="shared" si="2"/>
        <v>○○○-○○○○</v>
      </c>
      <c r="J30" s="26" t="str">
        <f t="shared" si="3"/>
        <v>東京都</v>
      </c>
      <c r="K30" s="33" t="str">
        <f t="shared" si="4"/>
        <v>○○市○○123-1</v>
      </c>
      <c r="L30" s="34" t="str">
        <f t="shared" si="5"/>
        <v>○○○-○○○○-○○○○</v>
      </c>
      <c r="M30" s="34" t="str">
        <f t="shared" si="6"/>
        <v>○○○-○○○○-○○○○</v>
      </c>
      <c r="N30" s="35" t="str">
        <f t="shared" si="7"/>
        <v>○○○○＠○○.○○.jp</v>
      </c>
      <c r="O30" s="34" t="str">
        <f t="shared" si="8"/>
        <v>○○　○○</v>
      </c>
      <c r="P30" s="34" t="str">
        <f t="shared" si="9"/>
        <v>④その他</v>
      </c>
      <c r="Q30" s="42" t="str">
        <f t="shared" si="10"/>
        <v>内防ホームページ</v>
      </c>
      <c r="R30" s="28"/>
    </row>
    <row r="31" spans="1:18" ht="21.75" customHeight="1" x14ac:dyDescent="0.4">
      <c r="A31" s="2">
        <v>29</v>
      </c>
      <c r="B31" s="29"/>
      <c r="C31" s="29"/>
      <c r="D31" s="29"/>
      <c r="E31" s="30" t="str">
        <f t="shared" ref="E31:E52" si="11">IF(D31="","",DATEDIF(D31,"2024/10/31","Y"))</f>
        <v/>
      </c>
      <c r="F31" s="31"/>
      <c r="G31" s="32" t="str">
        <f>IF(F31="","",VLOOKUP(F31,入力規則!B:C,2,FALSE))</f>
        <v/>
      </c>
      <c r="H31" s="26" t="str">
        <f t="shared" ref="H31:H52" si="12">IF(H30="","",H30)</f>
        <v>○○市立○○小学校</v>
      </c>
      <c r="I31" s="26" t="str">
        <f t="shared" ref="I31:I52" si="13">IF(I30="","",I30)</f>
        <v>○○○-○○○○</v>
      </c>
      <c r="J31" s="26" t="str">
        <f t="shared" ref="J31:J52" si="14">IF(J30="","",J30)</f>
        <v>東京都</v>
      </c>
      <c r="K31" s="33" t="str">
        <f t="shared" ref="K31:K52" si="15">IF(K30="","",K30)</f>
        <v>○○市○○123-1</v>
      </c>
      <c r="L31" s="34" t="str">
        <f t="shared" ref="L31:L52" si="16">IF(L30="","",L30)</f>
        <v>○○○-○○○○-○○○○</v>
      </c>
      <c r="M31" s="34" t="str">
        <f t="shared" ref="M31:M52" si="17">IF(M30="","",M30)</f>
        <v>○○○-○○○○-○○○○</v>
      </c>
      <c r="N31" s="35" t="str">
        <f t="shared" ref="N31:N52" si="18">IF(N30="","",N30)</f>
        <v>○○○○＠○○.○○.jp</v>
      </c>
      <c r="O31" s="34" t="str">
        <f t="shared" ref="O31:O52" si="19">IF(O30="","",O30)</f>
        <v>○○　○○</v>
      </c>
      <c r="P31" s="34" t="str">
        <f t="shared" ref="P31:P52" si="20">IF(P30="","",P30)</f>
        <v>④その他</v>
      </c>
      <c r="Q31" s="42" t="str">
        <f t="shared" ref="Q31:Q52" si="21">IF(Q30="","",Q30)</f>
        <v>内防ホームページ</v>
      </c>
      <c r="R31" s="28"/>
    </row>
    <row r="32" spans="1:18" ht="21.75" customHeight="1" x14ac:dyDescent="0.4">
      <c r="A32" s="2">
        <v>30</v>
      </c>
      <c r="B32" s="29"/>
      <c r="C32" s="29"/>
      <c r="D32" s="29"/>
      <c r="E32" s="30" t="str">
        <f t="shared" si="11"/>
        <v/>
      </c>
      <c r="F32" s="31"/>
      <c r="G32" s="32" t="str">
        <f>IF(F32="","",VLOOKUP(F32,入力規則!B:C,2,FALSE))</f>
        <v/>
      </c>
      <c r="H32" s="26" t="str">
        <f t="shared" si="12"/>
        <v>○○市立○○小学校</v>
      </c>
      <c r="I32" s="26" t="str">
        <f t="shared" si="13"/>
        <v>○○○-○○○○</v>
      </c>
      <c r="J32" s="26" t="str">
        <f t="shared" si="14"/>
        <v>東京都</v>
      </c>
      <c r="K32" s="33" t="str">
        <f t="shared" si="15"/>
        <v>○○市○○123-1</v>
      </c>
      <c r="L32" s="34" t="str">
        <f t="shared" si="16"/>
        <v>○○○-○○○○-○○○○</v>
      </c>
      <c r="M32" s="34" t="str">
        <f t="shared" si="17"/>
        <v>○○○-○○○○-○○○○</v>
      </c>
      <c r="N32" s="35" t="str">
        <f t="shared" si="18"/>
        <v>○○○○＠○○.○○.jp</v>
      </c>
      <c r="O32" s="34" t="str">
        <f t="shared" si="19"/>
        <v>○○　○○</v>
      </c>
      <c r="P32" s="34" t="str">
        <f t="shared" si="20"/>
        <v>④その他</v>
      </c>
      <c r="Q32" s="42" t="str">
        <f t="shared" si="21"/>
        <v>内防ホームページ</v>
      </c>
      <c r="R32" s="28"/>
    </row>
    <row r="33" spans="1:18" ht="21.75" customHeight="1" x14ac:dyDescent="0.4">
      <c r="A33" s="2">
        <v>31</v>
      </c>
      <c r="B33" s="29"/>
      <c r="C33" s="29"/>
      <c r="D33" s="29"/>
      <c r="E33" s="30" t="str">
        <f t="shared" si="11"/>
        <v/>
      </c>
      <c r="F33" s="31"/>
      <c r="G33" s="32" t="str">
        <f>IF(F33="","",VLOOKUP(F33,入力規則!B:C,2,FALSE))</f>
        <v/>
      </c>
      <c r="H33" s="26" t="str">
        <f t="shared" si="12"/>
        <v>○○市立○○小学校</v>
      </c>
      <c r="I33" s="26" t="str">
        <f t="shared" si="13"/>
        <v>○○○-○○○○</v>
      </c>
      <c r="J33" s="26" t="str">
        <f t="shared" si="14"/>
        <v>東京都</v>
      </c>
      <c r="K33" s="33" t="str">
        <f t="shared" si="15"/>
        <v>○○市○○123-1</v>
      </c>
      <c r="L33" s="34" t="str">
        <f t="shared" si="16"/>
        <v>○○○-○○○○-○○○○</v>
      </c>
      <c r="M33" s="34" t="str">
        <f t="shared" si="17"/>
        <v>○○○-○○○○-○○○○</v>
      </c>
      <c r="N33" s="35" t="str">
        <f t="shared" si="18"/>
        <v>○○○○＠○○.○○.jp</v>
      </c>
      <c r="O33" s="34" t="str">
        <f t="shared" si="19"/>
        <v>○○　○○</v>
      </c>
      <c r="P33" s="34" t="str">
        <f t="shared" si="20"/>
        <v>④その他</v>
      </c>
      <c r="Q33" s="42" t="str">
        <f t="shared" si="21"/>
        <v>内防ホームページ</v>
      </c>
      <c r="R33" s="28"/>
    </row>
    <row r="34" spans="1:18" ht="21.75" customHeight="1" x14ac:dyDescent="0.4">
      <c r="A34" s="2">
        <v>32</v>
      </c>
      <c r="B34" s="29"/>
      <c r="C34" s="29"/>
      <c r="D34" s="29"/>
      <c r="E34" s="30" t="str">
        <f t="shared" si="11"/>
        <v/>
      </c>
      <c r="F34" s="31"/>
      <c r="G34" s="32" t="str">
        <f>IF(F34="","",VLOOKUP(F34,入力規則!B:C,2,FALSE))</f>
        <v/>
      </c>
      <c r="H34" s="26" t="str">
        <f t="shared" si="12"/>
        <v>○○市立○○小学校</v>
      </c>
      <c r="I34" s="26" t="str">
        <f t="shared" si="13"/>
        <v>○○○-○○○○</v>
      </c>
      <c r="J34" s="26" t="str">
        <f t="shared" si="14"/>
        <v>東京都</v>
      </c>
      <c r="K34" s="33" t="str">
        <f t="shared" si="15"/>
        <v>○○市○○123-1</v>
      </c>
      <c r="L34" s="34" t="str">
        <f t="shared" si="16"/>
        <v>○○○-○○○○-○○○○</v>
      </c>
      <c r="M34" s="34" t="str">
        <f t="shared" si="17"/>
        <v>○○○-○○○○-○○○○</v>
      </c>
      <c r="N34" s="35" t="str">
        <f t="shared" si="18"/>
        <v>○○○○＠○○.○○.jp</v>
      </c>
      <c r="O34" s="34" t="str">
        <f t="shared" si="19"/>
        <v>○○　○○</v>
      </c>
      <c r="P34" s="34" t="str">
        <f t="shared" si="20"/>
        <v>④その他</v>
      </c>
      <c r="Q34" s="42" t="str">
        <f t="shared" si="21"/>
        <v>内防ホームページ</v>
      </c>
      <c r="R34" s="28"/>
    </row>
    <row r="35" spans="1:18" ht="21.75" customHeight="1" x14ac:dyDescent="0.4">
      <c r="A35" s="2">
        <v>33</v>
      </c>
      <c r="B35" s="29"/>
      <c r="C35" s="29"/>
      <c r="D35" s="29"/>
      <c r="E35" s="30" t="str">
        <f t="shared" si="11"/>
        <v/>
      </c>
      <c r="F35" s="31"/>
      <c r="G35" s="32" t="str">
        <f>IF(F35="","",VLOOKUP(F35,入力規則!B:C,2,FALSE))</f>
        <v/>
      </c>
      <c r="H35" s="26" t="str">
        <f t="shared" si="12"/>
        <v>○○市立○○小学校</v>
      </c>
      <c r="I35" s="26" t="str">
        <f t="shared" si="13"/>
        <v>○○○-○○○○</v>
      </c>
      <c r="J35" s="26" t="str">
        <f t="shared" si="14"/>
        <v>東京都</v>
      </c>
      <c r="K35" s="33" t="str">
        <f t="shared" si="15"/>
        <v>○○市○○123-1</v>
      </c>
      <c r="L35" s="34" t="str">
        <f t="shared" si="16"/>
        <v>○○○-○○○○-○○○○</v>
      </c>
      <c r="M35" s="34" t="str">
        <f t="shared" si="17"/>
        <v>○○○-○○○○-○○○○</v>
      </c>
      <c r="N35" s="35" t="str">
        <f t="shared" si="18"/>
        <v>○○○○＠○○.○○.jp</v>
      </c>
      <c r="O35" s="34" t="str">
        <f t="shared" si="19"/>
        <v>○○　○○</v>
      </c>
      <c r="P35" s="34" t="str">
        <f t="shared" si="20"/>
        <v>④その他</v>
      </c>
      <c r="Q35" s="42" t="str">
        <f t="shared" si="21"/>
        <v>内防ホームページ</v>
      </c>
      <c r="R35" s="28"/>
    </row>
    <row r="36" spans="1:18" ht="21.75" customHeight="1" x14ac:dyDescent="0.4">
      <c r="A36" s="2">
        <v>34</v>
      </c>
      <c r="B36" s="29"/>
      <c r="C36" s="29"/>
      <c r="D36" s="29"/>
      <c r="E36" s="30" t="str">
        <f t="shared" si="11"/>
        <v/>
      </c>
      <c r="F36" s="31"/>
      <c r="G36" s="32" t="str">
        <f>IF(F36="","",VLOOKUP(F36,入力規則!B:C,2,FALSE))</f>
        <v/>
      </c>
      <c r="H36" s="26" t="str">
        <f t="shared" si="12"/>
        <v>○○市立○○小学校</v>
      </c>
      <c r="I36" s="26" t="str">
        <f t="shared" si="13"/>
        <v>○○○-○○○○</v>
      </c>
      <c r="J36" s="26" t="str">
        <f t="shared" si="14"/>
        <v>東京都</v>
      </c>
      <c r="K36" s="33" t="str">
        <f t="shared" si="15"/>
        <v>○○市○○123-1</v>
      </c>
      <c r="L36" s="34" t="str">
        <f t="shared" si="16"/>
        <v>○○○-○○○○-○○○○</v>
      </c>
      <c r="M36" s="34" t="str">
        <f t="shared" si="17"/>
        <v>○○○-○○○○-○○○○</v>
      </c>
      <c r="N36" s="35" t="str">
        <f t="shared" si="18"/>
        <v>○○○○＠○○.○○.jp</v>
      </c>
      <c r="O36" s="34" t="str">
        <f t="shared" si="19"/>
        <v>○○　○○</v>
      </c>
      <c r="P36" s="34" t="str">
        <f t="shared" si="20"/>
        <v>④その他</v>
      </c>
      <c r="Q36" s="42" t="str">
        <f t="shared" si="21"/>
        <v>内防ホームページ</v>
      </c>
      <c r="R36" s="28"/>
    </row>
    <row r="37" spans="1:18" ht="21.75" customHeight="1" x14ac:dyDescent="0.4">
      <c r="A37" s="2">
        <v>35</v>
      </c>
      <c r="B37" s="29"/>
      <c r="C37" s="29"/>
      <c r="D37" s="29"/>
      <c r="E37" s="30" t="str">
        <f t="shared" si="11"/>
        <v/>
      </c>
      <c r="F37" s="31"/>
      <c r="G37" s="32" t="str">
        <f>IF(F37="","",VLOOKUP(F37,入力規則!B:C,2,FALSE))</f>
        <v/>
      </c>
      <c r="H37" s="26" t="str">
        <f t="shared" si="12"/>
        <v>○○市立○○小学校</v>
      </c>
      <c r="I37" s="26" t="str">
        <f t="shared" si="13"/>
        <v>○○○-○○○○</v>
      </c>
      <c r="J37" s="26" t="str">
        <f t="shared" si="14"/>
        <v>東京都</v>
      </c>
      <c r="K37" s="33" t="str">
        <f t="shared" si="15"/>
        <v>○○市○○123-1</v>
      </c>
      <c r="L37" s="34" t="str">
        <f t="shared" si="16"/>
        <v>○○○-○○○○-○○○○</v>
      </c>
      <c r="M37" s="34" t="str">
        <f t="shared" si="17"/>
        <v>○○○-○○○○-○○○○</v>
      </c>
      <c r="N37" s="35" t="str">
        <f t="shared" si="18"/>
        <v>○○○○＠○○.○○.jp</v>
      </c>
      <c r="O37" s="34" t="str">
        <f t="shared" si="19"/>
        <v>○○　○○</v>
      </c>
      <c r="P37" s="34" t="str">
        <f t="shared" si="20"/>
        <v>④その他</v>
      </c>
      <c r="Q37" s="42" t="str">
        <f t="shared" si="21"/>
        <v>内防ホームページ</v>
      </c>
      <c r="R37" s="28"/>
    </row>
    <row r="38" spans="1:18" ht="21.75" customHeight="1" x14ac:dyDescent="0.4">
      <c r="A38" s="2">
        <v>36</v>
      </c>
      <c r="B38" s="29"/>
      <c r="C38" s="29"/>
      <c r="D38" s="29"/>
      <c r="E38" s="30" t="str">
        <f t="shared" si="11"/>
        <v/>
      </c>
      <c r="F38" s="31"/>
      <c r="G38" s="32" t="str">
        <f>IF(F38="","",VLOOKUP(F38,入力規則!B:C,2,FALSE))</f>
        <v/>
      </c>
      <c r="H38" s="26" t="str">
        <f t="shared" si="12"/>
        <v>○○市立○○小学校</v>
      </c>
      <c r="I38" s="26" t="str">
        <f t="shared" si="13"/>
        <v>○○○-○○○○</v>
      </c>
      <c r="J38" s="26" t="str">
        <f t="shared" si="14"/>
        <v>東京都</v>
      </c>
      <c r="K38" s="33" t="str">
        <f t="shared" si="15"/>
        <v>○○市○○123-1</v>
      </c>
      <c r="L38" s="34" t="str">
        <f t="shared" si="16"/>
        <v>○○○-○○○○-○○○○</v>
      </c>
      <c r="M38" s="34" t="str">
        <f t="shared" si="17"/>
        <v>○○○-○○○○-○○○○</v>
      </c>
      <c r="N38" s="35" t="str">
        <f t="shared" si="18"/>
        <v>○○○○＠○○.○○.jp</v>
      </c>
      <c r="O38" s="34" t="str">
        <f t="shared" si="19"/>
        <v>○○　○○</v>
      </c>
      <c r="P38" s="34" t="str">
        <f t="shared" si="20"/>
        <v>④その他</v>
      </c>
      <c r="Q38" s="42" t="str">
        <f t="shared" si="21"/>
        <v>内防ホームページ</v>
      </c>
      <c r="R38" s="28"/>
    </row>
    <row r="39" spans="1:18" ht="21.75" customHeight="1" x14ac:dyDescent="0.4">
      <c r="A39" s="2">
        <v>37</v>
      </c>
      <c r="B39" s="29"/>
      <c r="C39" s="29"/>
      <c r="D39" s="29"/>
      <c r="E39" s="30" t="str">
        <f t="shared" si="11"/>
        <v/>
      </c>
      <c r="F39" s="31"/>
      <c r="G39" s="32" t="str">
        <f>IF(F39="","",VLOOKUP(F39,入力規則!B:C,2,FALSE))</f>
        <v/>
      </c>
      <c r="H39" s="26" t="str">
        <f t="shared" si="12"/>
        <v>○○市立○○小学校</v>
      </c>
      <c r="I39" s="26" t="str">
        <f t="shared" si="13"/>
        <v>○○○-○○○○</v>
      </c>
      <c r="J39" s="26" t="str">
        <f t="shared" si="14"/>
        <v>東京都</v>
      </c>
      <c r="K39" s="33" t="str">
        <f t="shared" si="15"/>
        <v>○○市○○123-1</v>
      </c>
      <c r="L39" s="34" t="str">
        <f t="shared" si="16"/>
        <v>○○○-○○○○-○○○○</v>
      </c>
      <c r="M39" s="34" t="str">
        <f t="shared" si="17"/>
        <v>○○○-○○○○-○○○○</v>
      </c>
      <c r="N39" s="35" t="str">
        <f t="shared" si="18"/>
        <v>○○○○＠○○.○○.jp</v>
      </c>
      <c r="O39" s="34" t="str">
        <f t="shared" si="19"/>
        <v>○○　○○</v>
      </c>
      <c r="P39" s="34" t="str">
        <f t="shared" si="20"/>
        <v>④その他</v>
      </c>
      <c r="Q39" s="42" t="str">
        <f t="shared" si="21"/>
        <v>内防ホームページ</v>
      </c>
      <c r="R39" s="28"/>
    </row>
    <row r="40" spans="1:18" ht="21.75" customHeight="1" x14ac:dyDescent="0.4">
      <c r="A40" s="2">
        <v>38</v>
      </c>
      <c r="B40" s="29"/>
      <c r="C40" s="29"/>
      <c r="D40" s="29"/>
      <c r="E40" s="30" t="str">
        <f t="shared" si="11"/>
        <v/>
      </c>
      <c r="F40" s="31"/>
      <c r="G40" s="32" t="str">
        <f>IF(F40="","",VLOOKUP(F40,入力規則!B:C,2,FALSE))</f>
        <v/>
      </c>
      <c r="H40" s="26" t="str">
        <f t="shared" si="12"/>
        <v>○○市立○○小学校</v>
      </c>
      <c r="I40" s="26" t="str">
        <f t="shared" si="13"/>
        <v>○○○-○○○○</v>
      </c>
      <c r="J40" s="26" t="str">
        <f t="shared" si="14"/>
        <v>東京都</v>
      </c>
      <c r="K40" s="33" t="str">
        <f t="shared" si="15"/>
        <v>○○市○○123-1</v>
      </c>
      <c r="L40" s="34" t="str">
        <f t="shared" si="16"/>
        <v>○○○-○○○○-○○○○</v>
      </c>
      <c r="M40" s="34" t="str">
        <f t="shared" si="17"/>
        <v>○○○-○○○○-○○○○</v>
      </c>
      <c r="N40" s="35" t="str">
        <f t="shared" si="18"/>
        <v>○○○○＠○○.○○.jp</v>
      </c>
      <c r="O40" s="34" t="str">
        <f t="shared" si="19"/>
        <v>○○　○○</v>
      </c>
      <c r="P40" s="34" t="str">
        <f t="shared" si="20"/>
        <v>④その他</v>
      </c>
      <c r="Q40" s="42" t="str">
        <f t="shared" si="21"/>
        <v>内防ホームページ</v>
      </c>
      <c r="R40" s="28"/>
    </row>
    <row r="41" spans="1:18" ht="21.75" customHeight="1" x14ac:dyDescent="0.4">
      <c r="A41" s="2">
        <v>39</v>
      </c>
      <c r="B41" s="29"/>
      <c r="C41" s="29"/>
      <c r="D41" s="29"/>
      <c r="E41" s="30" t="str">
        <f t="shared" si="11"/>
        <v/>
      </c>
      <c r="F41" s="31"/>
      <c r="G41" s="32" t="str">
        <f>IF(F41="","",VLOOKUP(F41,入力規則!B:C,2,FALSE))</f>
        <v/>
      </c>
      <c r="H41" s="26" t="str">
        <f t="shared" si="12"/>
        <v>○○市立○○小学校</v>
      </c>
      <c r="I41" s="26" t="str">
        <f t="shared" si="13"/>
        <v>○○○-○○○○</v>
      </c>
      <c r="J41" s="26" t="str">
        <f t="shared" si="14"/>
        <v>東京都</v>
      </c>
      <c r="K41" s="33" t="str">
        <f t="shared" si="15"/>
        <v>○○市○○123-1</v>
      </c>
      <c r="L41" s="34" t="str">
        <f t="shared" si="16"/>
        <v>○○○-○○○○-○○○○</v>
      </c>
      <c r="M41" s="34" t="str">
        <f t="shared" si="17"/>
        <v>○○○-○○○○-○○○○</v>
      </c>
      <c r="N41" s="35" t="str">
        <f t="shared" si="18"/>
        <v>○○○○＠○○.○○.jp</v>
      </c>
      <c r="O41" s="34" t="str">
        <f t="shared" si="19"/>
        <v>○○　○○</v>
      </c>
      <c r="P41" s="34" t="str">
        <f t="shared" si="20"/>
        <v>④その他</v>
      </c>
      <c r="Q41" s="42" t="str">
        <f t="shared" si="21"/>
        <v>内防ホームページ</v>
      </c>
      <c r="R41" s="28"/>
    </row>
    <row r="42" spans="1:18" ht="21.75" customHeight="1" x14ac:dyDescent="0.4">
      <c r="A42" s="2">
        <v>40</v>
      </c>
      <c r="B42" s="29"/>
      <c r="C42" s="29"/>
      <c r="D42" s="29"/>
      <c r="E42" s="30" t="str">
        <f t="shared" si="11"/>
        <v/>
      </c>
      <c r="F42" s="31"/>
      <c r="G42" s="32" t="str">
        <f>IF(F42="","",VLOOKUP(F42,入力規則!B:C,2,FALSE))</f>
        <v/>
      </c>
      <c r="H42" s="26" t="str">
        <f t="shared" si="12"/>
        <v>○○市立○○小学校</v>
      </c>
      <c r="I42" s="26" t="str">
        <f t="shared" si="13"/>
        <v>○○○-○○○○</v>
      </c>
      <c r="J42" s="26" t="str">
        <f t="shared" si="14"/>
        <v>東京都</v>
      </c>
      <c r="K42" s="33" t="str">
        <f t="shared" si="15"/>
        <v>○○市○○123-1</v>
      </c>
      <c r="L42" s="34" t="str">
        <f t="shared" si="16"/>
        <v>○○○-○○○○-○○○○</v>
      </c>
      <c r="M42" s="34" t="str">
        <f t="shared" si="17"/>
        <v>○○○-○○○○-○○○○</v>
      </c>
      <c r="N42" s="35" t="str">
        <f t="shared" si="18"/>
        <v>○○○○＠○○.○○.jp</v>
      </c>
      <c r="O42" s="34" t="str">
        <f t="shared" si="19"/>
        <v>○○　○○</v>
      </c>
      <c r="P42" s="34" t="str">
        <f t="shared" si="20"/>
        <v>④その他</v>
      </c>
      <c r="Q42" s="42" t="str">
        <f t="shared" si="21"/>
        <v>内防ホームページ</v>
      </c>
      <c r="R42" s="28"/>
    </row>
    <row r="43" spans="1:18" ht="21.75" customHeight="1" x14ac:dyDescent="0.4">
      <c r="A43" s="2">
        <v>41</v>
      </c>
      <c r="B43" s="29"/>
      <c r="C43" s="29"/>
      <c r="D43" s="29"/>
      <c r="E43" s="30" t="str">
        <f t="shared" si="11"/>
        <v/>
      </c>
      <c r="F43" s="31"/>
      <c r="G43" s="32" t="str">
        <f>IF(F43="","",VLOOKUP(F43,入力規則!B:C,2,FALSE))</f>
        <v/>
      </c>
      <c r="H43" s="26" t="str">
        <f t="shared" si="12"/>
        <v>○○市立○○小学校</v>
      </c>
      <c r="I43" s="26" t="str">
        <f t="shared" si="13"/>
        <v>○○○-○○○○</v>
      </c>
      <c r="J43" s="26" t="str">
        <f t="shared" si="14"/>
        <v>東京都</v>
      </c>
      <c r="K43" s="33" t="str">
        <f t="shared" si="15"/>
        <v>○○市○○123-1</v>
      </c>
      <c r="L43" s="34" t="str">
        <f t="shared" si="16"/>
        <v>○○○-○○○○-○○○○</v>
      </c>
      <c r="M43" s="34" t="str">
        <f t="shared" si="17"/>
        <v>○○○-○○○○-○○○○</v>
      </c>
      <c r="N43" s="35" t="str">
        <f t="shared" si="18"/>
        <v>○○○○＠○○.○○.jp</v>
      </c>
      <c r="O43" s="34" t="str">
        <f t="shared" si="19"/>
        <v>○○　○○</v>
      </c>
      <c r="P43" s="34" t="str">
        <f t="shared" si="20"/>
        <v>④その他</v>
      </c>
      <c r="Q43" s="42" t="str">
        <f t="shared" si="21"/>
        <v>内防ホームページ</v>
      </c>
      <c r="R43" s="28"/>
    </row>
    <row r="44" spans="1:18" ht="21.75" customHeight="1" x14ac:dyDescent="0.4">
      <c r="A44" s="2">
        <v>42</v>
      </c>
      <c r="B44" s="29"/>
      <c r="C44" s="29"/>
      <c r="D44" s="29"/>
      <c r="E44" s="30" t="str">
        <f t="shared" si="11"/>
        <v/>
      </c>
      <c r="F44" s="31"/>
      <c r="G44" s="32" t="str">
        <f>IF(F44="","",VLOOKUP(F44,入力規則!B:C,2,FALSE))</f>
        <v/>
      </c>
      <c r="H44" s="26" t="str">
        <f t="shared" si="12"/>
        <v>○○市立○○小学校</v>
      </c>
      <c r="I44" s="26" t="str">
        <f t="shared" si="13"/>
        <v>○○○-○○○○</v>
      </c>
      <c r="J44" s="26" t="str">
        <f t="shared" si="14"/>
        <v>東京都</v>
      </c>
      <c r="K44" s="33" t="str">
        <f t="shared" si="15"/>
        <v>○○市○○123-1</v>
      </c>
      <c r="L44" s="34" t="str">
        <f t="shared" si="16"/>
        <v>○○○-○○○○-○○○○</v>
      </c>
      <c r="M44" s="34" t="str">
        <f t="shared" si="17"/>
        <v>○○○-○○○○-○○○○</v>
      </c>
      <c r="N44" s="35" t="str">
        <f t="shared" si="18"/>
        <v>○○○○＠○○.○○.jp</v>
      </c>
      <c r="O44" s="34" t="str">
        <f t="shared" si="19"/>
        <v>○○　○○</v>
      </c>
      <c r="P44" s="34" t="str">
        <f t="shared" si="20"/>
        <v>④その他</v>
      </c>
      <c r="Q44" s="42" t="str">
        <f t="shared" si="21"/>
        <v>内防ホームページ</v>
      </c>
      <c r="R44" s="28"/>
    </row>
    <row r="45" spans="1:18" ht="21.75" customHeight="1" x14ac:dyDescent="0.4">
      <c r="A45" s="2">
        <v>43</v>
      </c>
      <c r="B45" s="29"/>
      <c r="C45" s="29"/>
      <c r="D45" s="29"/>
      <c r="E45" s="30" t="str">
        <f t="shared" si="11"/>
        <v/>
      </c>
      <c r="F45" s="31"/>
      <c r="G45" s="32" t="str">
        <f>IF(F45="","",VLOOKUP(F45,入力規則!B:C,2,FALSE))</f>
        <v/>
      </c>
      <c r="H45" s="26" t="str">
        <f t="shared" si="12"/>
        <v>○○市立○○小学校</v>
      </c>
      <c r="I45" s="26" t="str">
        <f t="shared" si="13"/>
        <v>○○○-○○○○</v>
      </c>
      <c r="J45" s="26" t="str">
        <f t="shared" si="14"/>
        <v>東京都</v>
      </c>
      <c r="K45" s="33" t="str">
        <f t="shared" si="15"/>
        <v>○○市○○123-1</v>
      </c>
      <c r="L45" s="34" t="str">
        <f t="shared" si="16"/>
        <v>○○○-○○○○-○○○○</v>
      </c>
      <c r="M45" s="34" t="str">
        <f t="shared" si="17"/>
        <v>○○○-○○○○-○○○○</v>
      </c>
      <c r="N45" s="35" t="str">
        <f t="shared" si="18"/>
        <v>○○○○＠○○.○○.jp</v>
      </c>
      <c r="O45" s="34" t="str">
        <f t="shared" si="19"/>
        <v>○○　○○</v>
      </c>
      <c r="P45" s="34" t="str">
        <f t="shared" si="20"/>
        <v>④その他</v>
      </c>
      <c r="Q45" s="42" t="str">
        <f t="shared" si="21"/>
        <v>内防ホームページ</v>
      </c>
      <c r="R45" s="28"/>
    </row>
    <row r="46" spans="1:18" ht="21.75" customHeight="1" x14ac:dyDescent="0.4">
      <c r="A46" s="2">
        <v>44</v>
      </c>
      <c r="B46" s="29"/>
      <c r="C46" s="29"/>
      <c r="D46" s="29"/>
      <c r="E46" s="30" t="str">
        <f t="shared" si="11"/>
        <v/>
      </c>
      <c r="F46" s="31"/>
      <c r="G46" s="32" t="str">
        <f>IF(F46="","",VLOOKUP(F46,入力規則!B:C,2,FALSE))</f>
        <v/>
      </c>
      <c r="H46" s="26" t="str">
        <f t="shared" si="12"/>
        <v>○○市立○○小学校</v>
      </c>
      <c r="I46" s="26" t="str">
        <f t="shared" si="13"/>
        <v>○○○-○○○○</v>
      </c>
      <c r="J46" s="26" t="str">
        <f t="shared" si="14"/>
        <v>東京都</v>
      </c>
      <c r="K46" s="33" t="str">
        <f t="shared" si="15"/>
        <v>○○市○○123-1</v>
      </c>
      <c r="L46" s="34" t="str">
        <f t="shared" si="16"/>
        <v>○○○-○○○○-○○○○</v>
      </c>
      <c r="M46" s="34" t="str">
        <f t="shared" si="17"/>
        <v>○○○-○○○○-○○○○</v>
      </c>
      <c r="N46" s="35" t="str">
        <f t="shared" si="18"/>
        <v>○○○○＠○○.○○.jp</v>
      </c>
      <c r="O46" s="34" t="str">
        <f t="shared" si="19"/>
        <v>○○　○○</v>
      </c>
      <c r="P46" s="34" t="str">
        <f t="shared" si="20"/>
        <v>④その他</v>
      </c>
      <c r="Q46" s="42" t="str">
        <f t="shared" si="21"/>
        <v>内防ホームページ</v>
      </c>
      <c r="R46" s="28"/>
    </row>
    <row r="47" spans="1:18" ht="21.75" customHeight="1" x14ac:dyDescent="0.4">
      <c r="A47" s="2">
        <v>45</v>
      </c>
      <c r="B47" s="29"/>
      <c r="C47" s="29"/>
      <c r="D47" s="29"/>
      <c r="E47" s="30" t="str">
        <f t="shared" si="11"/>
        <v/>
      </c>
      <c r="F47" s="31"/>
      <c r="G47" s="32" t="str">
        <f>IF(F47="","",VLOOKUP(F47,入力規則!B:C,2,FALSE))</f>
        <v/>
      </c>
      <c r="H47" s="26" t="str">
        <f t="shared" si="12"/>
        <v>○○市立○○小学校</v>
      </c>
      <c r="I47" s="26" t="str">
        <f t="shared" si="13"/>
        <v>○○○-○○○○</v>
      </c>
      <c r="J47" s="26" t="str">
        <f t="shared" si="14"/>
        <v>東京都</v>
      </c>
      <c r="K47" s="33" t="str">
        <f t="shared" si="15"/>
        <v>○○市○○123-1</v>
      </c>
      <c r="L47" s="34" t="str">
        <f t="shared" si="16"/>
        <v>○○○-○○○○-○○○○</v>
      </c>
      <c r="M47" s="34" t="str">
        <f t="shared" si="17"/>
        <v>○○○-○○○○-○○○○</v>
      </c>
      <c r="N47" s="35" t="str">
        <f t="shared" si="18"/>
        <v>○○○○＠○○.○○.jp</v>
      </c>
      <c r="O47" s="34" t="str">
        <f t="shared" si="19"/>
        <v>○○　○○</v>
      </c>
      <c r="P47" s="34" t="str">
        <f t="shared" si="20"/>
        <v>④その他</v>
      </c>
      <c r="Q47" s="42" t="str">
        <f t="shared" si="21"/>
        <v>内防ホームページ</v>
      </c>
      <c r="R47" s="28"/>
    </row>
    <row r="48" spans="1:18" ht="21.75" customHeight="1" x14ac:dyDescent="0.4">
      <c r="A48" s="2">
        <v>46</v>
      </c>
      <c r="B48" s="29"/>
      <c r="C48" s="29"/>
      <c r="D48" s="29"/>
      <c r="E48" s="30" t="str">
        <f t="shared" si="11"/>
        <v/>
      </c>
      <c r="F48" s="31"/>
      <c r="G48" s="32" t="str">
        <f>IF(F48="","",VLOOKUP(F48,入力規則!B:C,2,FALSE))</f>
        <v/>
      </c>
      <c r="H48" s="26" t="str">
        <f t="shared" si="12"/>
        <v>○○市立○○小学校</v>
      </c>
      <c r="I48" s="26" t="str">
        <f t="shared" si="13"/>
        <v>○○○-○○○○</v>
      </c>
      <c r="J48" s="26" t="str">
        <f t="shared" si="14"/>
        <v>東京都</v>
      </c>
      <c r="K48" s="33" t="str">
        <f t="shared" si="15"/>
        <v>○○市○○123-1</v>
      </c>
      <c r="L48" s="34" t="str">
        <f t="shared" si="16"/>
        <v>○○○-○○○○-○○○○</v>
      </c>
      <c r="M48" s="34" t="str">
        <f t="shared" si="17"/>
        <v>○○○-○○○○-○○○○</v>
      </c>
      <c r="N48" s="35" t="str">
        <f t="shared" si="18"/>
        <v>○○○○＠○○.○○.jp</v>
      </c>
      <c r="O48" s="34" t="str">
        <f t="shared" si="19"/>
        <v>○○　○○</v>
      </c>
      <c r="P48" s="34" t="str">
        <f t="shared" si="20"/>
        <v>④その他</v>
      </c>
      <c r="Q48" s="42" t="str">
        <f t="shared" si="21"/>
        <v>内防ホームページ</v>
      </c>
      <c r="R48" s="28"/>
    </row>
    <row r="49" spans="1:18" ht="21.75" customHeight="1" x14ac:dyDescent="0.4">
      <c r="A49" s="2">
        <v>47</v>
      </c>
      <c r="B49" s="29"/>
      <c r="C49" s="29"/>
      <c r="D49" s="29"/>
      <c r="E49" s="30" t="str">
        <f t="shared" si="11"/>
        <v/>
      </c>
      <c r="F49" s="31"/>
      <c r="G49" s="32" t="str">
        <f>IF(F49="","",VLOOKUP(F49,入力規則!B:C,2,FALSE))</f>
        <v/>
      </c>
      <c r="H49" s="26" t="str">
        <f t="shared" si="12"/>
        <v>○○市立○○小学校</v>
      </c>
      <c r="I49" s="26" t="str">
        <f t="shared" si="13"/>
        <v>○○○-○○○○</v>
      </c>
      <c r="J49" s="26" t="str">
        <f t="shared" si="14"/>
        <v>東京都</v>
      </c>
      <c r="K49" s="33" t="str">
        <f t="shared" si="15"/>
        <v>○○市○○123-1</v>
      </c>
      <c r="L49" s="34" t="str">
        <f t="shared" si="16"/>
        <v>○○○-○○○○-○○○○</v>
      </c>
      <c r="M49" s="34" t="str">
        <f t="shared" si="17"/>
        <v>○○○-○○○○-○○○○</v>
      </c>
      <c r="N49" s="35" t="str">
        <f t="shared" si="18"/>
        <v>○○○○＠○○.○○.jp</v>
      </c>
      <c r="O49" s="34" t="str">
        <f t="shared" si="19"/>
        <v>○○　○○</v>
      </c>
      <c r="P49" s="34" t="str">
        <f t="shared" si="20"/>
        <v>④その他</v>
      </c>
      <c r="Q49" s="42" t="str">
        <f t="shared" si="21"/>
        <v>内防ホームページ</v>
      </c>
      <c r="R49" s="28"/>
    </row>
    <row r="50" spans="1:18" ht="21.75" customHeight="1" x14ac:dyDescent="0.4">
      <c r="A50" s="2">
        <v>48</v>
      </c>
      <c r="B50" s="29"/>
      <c r="C50" s="29"/>
      <c r="D50" s="29"/>
      <c r="E50" s="30" t="str">
        <f t="shared" si="11"/>
        <v/>
      </c>
      <c r="F50" s="31"/>
      <c r="G50" s="32" t="str">
        <f>IF(F50="","",VLOOKUP(F50,入力規則!B:C,2,FALSE))</f>
        <v/>
      </c>
      <c r="H50" s="26" t="str">
        <f t="shared" si="12"/>
        <v>○○市立○○小学校</v>
      </c>
      <c r="I50" s="26" t="str">
        <f t="shared" si="13"/>
        <v>○○○-○○○○</v>
      </c>
      <c r="J50" s="26" t="str">
        <f t="shared" si="14"/>
        <v>東京都</v>
      </c>
      <c r="K50" s="33" t="str">
        <f t="shared" si="15"/>
        <v>○○市○○123-1</v>
      </c>
      <c r="L50" s="34" t="str">
        <f t="shared" si="16"/>
        <v>○○○-○○○○-○○○○</v>
      </c>
      <c r="M50" s="34" t="str">
        <f t="shared" si="17"/>
        <v>○○○-○○○○-○○○○</v>
      </c>
      <c r="N50" s="35" t="str">
        <f t="shared" si="18"/>
        <v>○○○○＠○○.○○.jp</v>
      </c>
      <c r="O50" s="34" t="str">
        <f t="shared" si="19"/>
        <v>○○　○○</v>
      </c>
      <c r="P50" s="34" t="str">
        <f t="shared" si="20"/>
        <v>④その他</v>
      </c>
      <c r="Q50" s="42" t="str">
        <f t="shared" si="21"/>
        <v>内防ホームページ</v>
      </c>
      <c r="R50" s="28"/>
    </row>
    <row r="51" spans="1:18" ht="21.75" customHeight="1" x14ac:dyDescent="0.4">
      <c r="A51" s="2">
        <v>49</v>
      </c>
      <c r="B51" s="29"/>
      <c r="C51" s="29"/>
      <c r="D51" s="29"/>
      <c r="E51" s="30" t="str">
        <f t="shared" si="11"/>
        <v/>
      </c>
      <c r="F51" s="31"/>
      <c r="G51" s="32" t="str">
        <f>IF(F51="","",VLOOKUP(F51,入力規則!B:C,2,FALSE))</f>
        <v/>
      </c>
      <c r="H51" s="26" t="str">
        <f t="shared" si="12"/>
        <v>○○市立○○小学校</v>
      </c>
      <c r="I51" s="26" t="str">
        <f t="shared" si="13"/>
        <v>○○○-○○○○</v>
      </c>
      <c r="J51" s="26" t="str">
        <f t="shared" si="14"/>
        <v>東京都</v>
      </c>
      <c r="K51" s="33" t="str">
        <f t="shared" si="15"/>
        <v>○○市○○123-1</v>
      </c>
      <c r="L51" s="34" t="str">
        <f t="shared" si="16"/>
        <v>○○○-○○○○-○○○○</v>
      </c>
      <c r="M51" s="34" t="str">
        <f t="shared" si="17"/>
        <v>○○○-○○○○-○○○○</v>
      </c>
      <c r="N51" s="35" t="str">
        <f t="shared" si="18"/>
        <v>○○○○＠○○.○○.jp</v>
      </c>
      <c r="O51" s="34" t="str">
        <f t="shared" si="19"/>
        <v>○○　○○</v>
      </c>
      <c r="P51" s="34" t="str">
        <f t="shared" si="20"/>
        <v>④その他</v>
      </c>
      <c r="Q51" s="42" t="str">
        <f t="shared" si="21"/>
        <v>内防ホームページ</v>
      </c>
      <c r="R51" s="28"/>
    </row>
    <row r="52" spans="1:18" ht="21.75" customHeight="1" thickBot="1" x14ac:dyDescent="0.45">
      <c r="A52" s="3">
        <v>50</v>
      </c>
      <c r="B52" s="37"/>
      <c r="C52" s="37"/>
      <c r="D52" s="37"/>
      <c r="E52" s="38" t="str">
        <f t="shared" si="11"/>
        <v/>
      </c>
      <c r="F52" s="39"/>
      <c r="G52" s="72" t="str">
        <f>IF(F52="","",VLOOKUP(F52,入力規則!B:C,2,FALSE))</f>
        <v/>
      </c>
      <c r="H52" s="73" t="str">
        <f t="shared" si="12"/>
        <v>○○市立○○小学校</v>
      </c>
      <c r="I52" s="73" t="str">
        <f t="shared" si="13"/>
        <v>○○○-○○○○</v>
      </c>
      <c r="J52" s="73" t="str">
        <f t="shared" si="14"/>
        <v>東京都</v>
      </c>
      <c r="K52" s="74" t="str">
        <f t="shared" si="15"/>
        <v>○○市○○123-1</v>
      </c>
      <c r="L52" s="75" t="str">
        <f t="shared" si="16"/>
        <v>○○○-○○○○-○○○○</v>
      </c>
      <c r="M52" s="75" t="str">
        <f t="shared" si="17"/>
        <v>○○○-○○○○-○○○○</v>
      </c>
      <c r="N52" s="76" t="str">
        <f t="shared" si="18"/>
        <v>○○○○＠○○.○○.jp</v>
      </c>
      <c r="O52" s="75" t="str">
        <f t="shared" si="19"/>
        <v>○○　○○</v>
      </c>
      <c r="P52" s="75" t="str">
        <f t="shared" si="20"/>
        <v>④その他</v>
      </c>
      <c r="Q52" s="77" t="str">
        <f t="shared" si="21"/>
        <v>内防ホームページ</v>
      </c>
      <c r="R52" s="40"/>
    </row>
    <row r="53" spans="1:18" x14ac:dyDescent="0.4">
      <c r="B53" s="21"/>
      <c r="C53" s="21"/>
      <c r="D53" s="21"/>
      <c r="E53" s="21"/>
      <c r="F53" s="22"/>
      <c r="G53" s="22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3"/>
    </row>
  </sheetData>
  <autoFilter ref="A2:R51" xr:uid="{00000000-0009-0000-0000-000000000000}"/>
  <phoneticPr fontId="1"/>
  <printOptions horizontalCentered="1"/>
  <pageMargins left="0.19685039370078741" right="0.15748031496062992" top="0.62" bottom="0.27559055118110237" header="0.31496062992125984" footer="0.15748031496062992"/>
  <pageSetup paperSize="9" scale="43" orientation="landscape" horizontalDpi="1200" verticalDpi="1200" r:id="rId1"/>
  <headerFooter>
    <oddHeader>&amp;L【機密性2情報】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875FA1-CE73-4F87-A3C5-5AB777E34366}">
          <x14:formula1>
            <xm:f>入力規則!$B$2:$B$18</xm:f>
          </x14:formula1>
          <xm:sqref>F3:F52</xm:sqref>
        </x14:dataValidation>
        <x14:dataValidation type="list" allowBlank="1" showInputMessage="1" showErrorMessage="1" xr:uid="{8E2396D4-036D-41C8-80D9-ED4BDD898384}">
          <x14:formula1>
            <xm:f>入力規則!$J$2:$J$5</xm:f>
          </x14:formula1>
          <xm:sqref>P3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93CD-C47E-42AC-AFA2-63F7E72800A2}">
  <dimension ref="B1:L18"/>
  <sheetViews>
    <sheetView workbookViewId="0">
      <selection activeCell="D10" sqref="D10"/>
    </sheetView>
  </sheetViews>
  <sheetFormatPr defaultRowHeight="18.75" x14ac:dyDescent="0.4"/>
  <cols>
    <col min="2" max="2" width="19.25" bestFit="1" customWidth="1"/>
    <col min="3" max="3" width="25.625" bestFit="1" customWidth="1"/>
    <col min="4" max="4" width="25.625" customWidth="1"/>
    <col min="6" max="6" width="13" bestFit="1" customWidth="1"/>
    <col min="8" max="8" width="11.375" bestFit="1" customWidth="1"/>
    <col min="10" max="10" width="13.625" customWidth="1"/>
    <col min="12" max="12" width="13" bestFit="1" customWidth="1"/>
  </cols>
  <sheetData>
    <row r="1" spans="2:12" x14ac:dyDescent="0.4">
      <c r="B1" s="4" t="s">
        <v>25</v>
      </c>
      <c r="C1" s="4" t="s">
        <v>26</v>
      </c>
      <c r="D1" s="5"/>
      <c r="F1" s="4" t="s">
        <v>35</v>
      </c>
      <c r="H1" s="4" t="s">
        <v>42</v>
      </c>
      <c r="J1" s="4" t="s">
        <v>68</v>
      </c>
      <c r="L1" s="4" t="s">
        <v>107</v>
      </c>
    </row>
    <row r="2" spans="2:12" x14ac:dyDescent="0.4">
      <c r="B2" s="4" t="s">
        <v>23</v>
      </c>
      <c r="C2" s="4" t="s">
        <v>27</v>
      </c>
      <c r="D2" s="5"/>
      <c r="F2" s="4" t="s">
        <v>36</v>
      </c>
      <c r="H2" s="6">
        <v>45596</v>
      </c>
      <c r="J2" s="4" t="s">
        <v>69</v>
      </c>
      <c r="L2" s="86" t="s">
        <v>106</v>
      </c>
    </row>
    <row r="3" spans="2:12" x14ac:dyDescent="0.4">
      <c r="B3" s="4" t="s">
        <v>49</v>
      </c>
      <c r="C3" s="4" t="s">
        <v>27</v>
      </c>
      <c r="D3" s="5"/>
      <c r="J3" s="4" t="s">
        <v>70</v>
      </c>
    </row>
    <row r="4" spans="2:12" x14ac:dyDescent="0.4">
      <c r="B4" s="4" t="s">
        <v>50</v>
      </c>
      <c r="C4" s="4" t="s">
        <v>27</v>
      </c>
      <c r="D4" s="5"/>
      <c r="J4" s="4" t="s">
        <v>71</v>
      </c>
    </row>
    <row r="5" spans="2:12" x14ac:dyDescent="0.4">
      <c r="B5" s="4" t="s">
        <v>51</v>
      </c>
      <c r="C5" s="4" t="s">
        <v>27</v>
      </c>
      <c r="D5" s="5"/>
      <c r="J5" s="4" t="s">
        <v>72</v>
      </c>
    </row>
    <row r="6" spans="2:12" x14ac:dyDescent="0.4">
      <c r="B6" s="4" t="s">
        <v>52</v>
      </c>
      <c r="C6" s="4" t="s">
        <v>27</v>
      </c>
      <c r="D6" s="15"/>
    </row>
    <row r="7" spans="2:12" x14ac:dyDescent="0.4">
      <c r="B7" s="4" t="s">
        <v>53</v>
      </c>
      <c r="C7" s="4" t="s">
        <v>27</v>
      </c>
    </row>
    <row r="8" spans="2:12" x14ac:dyDescent="0.4">
      <c r="B8" s="4" t="s">
        <v>54</v>
      </c>
      <c r="C8" s="4" t="s">
        <v>28</v>
      </c>
    </row>
    <row r="9" spans="2:12" x14ac:dyDescent="0.4">
      <c r="B9" s="4" t="s">
        <v>55</v>
      </c>
      <c r="C9" s="4" t="s">
        <v>28</v>
      </c>
    </row>
    <row r="10" spans="2:12" x14ac:dyDescent="0.4">
      <c r="B10" s="4" t="s">
        <v>56</v>
      </c>
      <c r="C10" s="4" t="s">
        <v>28</v>
      </c>
    </row>
    <row r="11" spans="2:12" x14ac:dyDescent="0.4">
      <c r="B11" s="4" t="s">
        <v>57</v>
      </c>
      <c r="C11" s="4" t="s">
        <v>29</v>
      </c>
    </row>
    <row r="12" spans="2:12" x14ac:dyDescent="0.4">
      <c r="B12" s="4" t="s">
        <v>58</v>
      </c>
      <c r="C12" s="4" t="s">
        <v>29</v>
      </c>
      <c r="D12" s="15"/>
    </row>
    <row r="13" spans="2:12" x14ac:dyDescent="0.4">
      <c r="B13" s="4" t="s">
        <v>59</v>
      </c>
      <c r="C13" s="4" t="s">
        <v>30</v>
      </c>
    </row>
    <row r="14" spans="2:12" x14ac:dyDescent="0.4">
      <c r="B14" s="4" t="s">
        <v>60</v>
      </c>
      <c r="C14" s="4" t="s">
        <v>30</v>
      </c>
    </row>
    <row r="15" spans="2:12" x14ac:dyDescent="0.4">
      <c r="B15" s="4" t="s">
        <v>61</v>
      </c>
      <c r="C15" s="4" t="s">
        <v>31</v>
      </c>
    </row>
    <row r="16" spans="2:12" x14ac:dyDescent="0.4">
      <c r="B16" s="4" t="s">
        <v>62</v>
      </c>
      <c r="C16" s="4" t="s">
        <v>31</v>
      </c>
    </row>
    <row r="17" spans="2:4" x14ac:dyDescent="0.4">
      <c r="B17" s="4" t="s">
        <v>63</v>
      </c>
      <c r="C17" s="4" t="s">
        <v>31</v>
      </c>
    </row>
    <row r="18" spans="2:4" x14ac:dyDescent="0.4">
      <c r="B18" s="4" t="s">
        <v>24</v>
      </c>
      <c r="C18" s="4" t="s">
        <v>31</v>
      </c>
      <c r="D18" s="15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0ebaae-a14e-4424-847b-6a3bebfea79a" xsi:nil="true"/>
    <lcf76f155ced4ddcb4097134ff3c332f xmlns="6be2c7c2-e98f-44fc-a1ac-12ccd969ed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7368F3861B1B47A6E9AD3943EBB0F5" ma:contentTypeVersion="13" ma:contentTypeDescription="新しいドキュメントを作成します。" ma:contentTypeScope="" ma:versionID="8c180683ec1d592783e028a26a3b7cda">
  <xsd:schema xmlns:xsd="http://www.w3.org/2001/XMLSchema" xmlns:xs="http://www.w3.org/2001/XMLSchema" xmlns:p="http://schemas.microsoft.com/office/2006/metadata/properties" xmlns:ns2="6be2c7c2-e98f-44fc-a1ac-12ccd969ed70" xmlns:ns3="3b0ebaae-a14e-4424-847b-6a3bebfea79a" targetNamespace="http://schemas.microsoft.com/office/2006/metadata/properties" ma:root="true" ma:fieldsID="83b3d219f5741b1e13864ad2982da758" ns2:_="" ns3:_="">
    <xsd:import namespace="6be2c7c2-e98f-44fc-a1ac-12ccd969ed70"/>
    <xsd:import namespace="3b0ebaae-a14e-4424-847b-6a3bebfea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c7c2-e98f-44fc-a1ac-12ccd969e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baae-a14e-4424-847b-6a3bebfea79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dd7899-12bc-4cbd-b516-35a55ffaceab}" ma:internalName="TaxCatchAll" ma:showField="CatchAllData" ma:web="3b0ebaae-a14e-4424-847b-6a3bebfea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91BF8-40A4-41AE-A4A5-3EFB9887285E}">
  <ds:schemaRefs>
    <ds:schemaRef ds:uri="3b0ebaae-a14e-4424-847b-6a3bebfea79a"/>
    <ds:schemaRef ds:uri="http://purl.org/dc/elements/1.1/"/>
    <ds:schemaRef ds:uri="http://purl.org/dc/dcmitype/"/>
    <ds:schemaRef ds:uri="http://purl.org/dc/terms/"/>
    <ds:schemaRef ds:uri="6be2c7c2-e98f-44fc-a1ac-12ccd969ed7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39E3EF0-8866-41B3-A17D-CA15BC79A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EC8D4-0DD3-4F20-AE36-1E2F10B55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2c7c2-e98f-44fc-a1ac-12ccd969ed70"/>
    <ds:schemaRef ds:uri="3b0ebaae-a14e-4424-847b-6a3bebfea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入力用</vt:lpstr>
      <vt:lpstr>応募用紙出力用</vt:lpstr>
      <vt:lpstr>参考⇒</vt:lpstr>
      <vt:lpstr>記載例</vt:lpstr>
      <vt:lpstr>入力規則</vt:lpstr>
      <vt:lpstr>応募用紙出力用!Print_Area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昌彦（防災・普及啓発連携）</dc:creator>
  <cp:lastModifiedBy>金井 力(KANAI Chikara)</cp:lastModifiedBy>
  <cp:lastPrinted>2024-05-21T02:47:30Z</cp:lastPrinted>
  <dcterms:created xsi:type="dcterms:W3CDTF">2018-09-20T07:10:21Z</dcterms:created>
  <dcterms:modified xsi:type="dcterms:W3CDTF">2024-10-09T05:40:57Z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0x010100377368F3861B1B47A6E9AD3943EBB0F5</vt:lpwstr>
  </property>
  <property fmtid="{D5CDD505-2E9C-101B-9397-08002B2CF9AE}" pid="3" name="MediaServiceImageTags">
    <vt:lpwstr/>
  </property>
</Properties>
</file>