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workbookProtection workbookPassword="DDA7" lockStructure="1"/>
  <bookViews>
    <workbookView xWindow="-108" yWindow="-108" windowWidth="23256" windowHeight="14016" tabRatio="635"/>
  </bookViews>
  <sheets>
    <sheet name="洪水害の影響度評価" sheetId="2" r:id="rId1"/>
    <sheet name="List" sheetId="3" state="hidden" r:id="rId2"/>
    <sheet name="Table" sheetId="6" state="hidden" r:id="rId3"/>
    <sheet name="被害データ" sheetId="8" state="hidden" r:id="rId4"/>
  </sheets>
  <definedNames>
    <definedName name="_xlnm.Print_Area" localSheetId="0">洪水害の影響度評価!$A$1:$H$222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5" i="2" l="1"/>
  <c r="B37" i="2"/>
  <c r="K34" i="2"/>
  <c r="B34" i="2" l="1"/>
  <c r="L18" i="2"/>
  <c r="K18" i="2"/>
  <c r="N17" i="2"/>
  <c r="C32" i="8" l="1"/>
  <c r="F4" i="6"/>
  <c r="M16" i="2" l="1"/>
  <c r="O17" i="2"/>
  <c r="M17" i="2"/>
  <c r="O16" i="2"/>
  <c r="O18" i="2" s="1"/>
  <c r="N16" i="2"/>
  <c r="N18" i="2" s="1"/>
  <c r="M18" i="2" l="1"/>
  <c r="C6" i="8"/>
  <c r="C7" i="8"/>
  <c r="C8" i="8"/>
  <c r="C9" i="8"/>
  <c r="C10" i="8"/>
  <c r="C11" i="8"/>
  <c r="C12" i="8"/>
  <c r="C13" i="8"/>
  <c r="C14" i="8"/>
  <c r="C15" i="8"/>
  <c r="C16" i="8"/>
  <c r="C17" i="8"/>
  <c r="C18" i="8"/>
  <c r="C19" i="8"/>
  <c r="C30" i="8"/>
  <c r="C31" i="8"/>
  <c r="C33" i="8"/>
  <c r="C34" i="8"/>
  <c r="C35" i="8"/>
  <c r="C36" i="8"/>
  <c r="C37" i="8"/>
  <c r="C38" i="8"/>
  <c r="C39" i="8"/>
  <c r="C40" i="8"/>
  <c r="C41" i="8"/>
  <c r="C42" i="8"/>
  <c r="C43" i="8"/>
  <c r="C44" i="8"/>
  <c r="C45" i="8"/>
  <c r="C46" i="8"/>
  <c r="C47" i="8"/>
  <c r="C48" i="8"/>
  <c r="C49" i="8"/>
  <c r="G4" i="6"/>
  <c r="Q47" i="2" s="1"/>
  <c r="Q48" i="2" s="1"/>
  <c r="C5" i="8"/>
  <c r="B36" i="2" l="1"/>
  <c r="B38" i="2"/>
  <c r="T47" i="2"/>
  <c r="T48" i="2" s="1"/>
  <c r="S45" i="2"/>
  <c r="U39" i="2"/>
  <c r="U37" i="2"/>
  <c r="Q45" i="2"/>
  <c r="U47" i="2"/>
  <c r="U48" i="2" s="1"/>
  <c r="T45" i="2"/>
  <c r="R39" i="2"/>
  <c r="R37" i="2"/>
  <c r="Q37" i="2"/>
  <c r="K19" i="2" s="1"/>
  <c r="C37" i="2" s="1"/>
  <c r="R45" i="2"/>
  <c r="T37" i="2"/>
  <c r="N19" i="2" s="1"/>
  <c r="F37" i="2" s="1"/>
  <c r="Q39" i="2"/>
  <c r="Q40" i="2" s="1"/>
  <c r="K21" i="2" s="1"/>
  <c r="C40" i="2" s="1"/>
  <c r="R47" i="2"/>
  <c r="R48" i="2" s="1"/>
  <c r="U45" i="2"/>
  <c r="S39" i="2"/>
  <c r="S37" i="2"/>
  <c r="M19" i="2" s="1"/>
  <c r="E37" i="2" s="1"/>
  <c r="S47" i="2"/>
  <c r="S48" i="2" s="1"/>
  <c r="T39" i="2"/>
  <c r="E4" i="6"/>
  <c r="L19" i="2" l="1"/>
  <c r="D37" i="2" s="1"/>
  <c r="O19" i="2"/>
  <c r="G37" i="2" s="1"/>
  <c r="T40" i="2"/>
  <c r="N21" i="2" s="1"/>
  <c r="F40" i="2" s="1"/>
  <c r="N20" i="2"/>
  <c r="F39" i="2" s="1"/>
  <c r="R40" i="2"/>
  <c r="L20" i="2"/>
  <c r="D39" i="2" s="1"/>
  <c r="U40" i="2"/>
  <c r="O21" i="2" s="1"/>
  <c r="G40" i="2" s="1"/>
  <c r="O20" i="2"/>
  <c r="G39" i="2" s="1"/>
  <c r="M20" i="2"/>
  <c r="E39" i="2" s="1"/>
  <c r="S40" i="2"/>
  <c r="K20" i="2"/>
  <c r="C39" i="2" s="1"/>
  <c r="L21" i="2" l="1"/>
  <c r="D40" i="2" s="1"/>
  <c r="M21" i="2"/>
  <c r="E40" i="2" s="1"/>
</calcChain>
</file>

<file path=xl/comments1.xml><?xml version="1.0" encoding="utf-8"?>
<comments xmlns="http://schemas.openxmlformats.org/spreadsheetml/2006/main">
  <authors>
    <author>作成者</author>
  </authors>
  <commentList>
    <comment ref="C8" authorId="0" shapeId="0">
      <text>
        <r>
          <rPr>
            <u/>
            <sz val="12"/>
            <color indexed="81"/>
            <rFont val="ＭＳ Ｐゴシック"/>
            <family val="3"/>
            <charset val="128"/>
          </rPr>
          <t>「推計値」を選択した場合：</t>
        </r>
        <r>
          <rPr>
            <sz val="12"/>
            <color indexed="81"/>
            <rFont val="ＭＳ Ｐゴシック"/>
            <family val="3"/>
            <charset val="128"/>
          </rPr>
          <t xml:space="preserve">
　・過去の洪水害での被害に基づき、一定の仮定を基づき、浸水深と被害の関係を推計した数値を表示します。
　　例えば、「3m以上」のデータはサンプル数が少なく、被害データそのものでは過小評価になる場合があります。これを防ぐため、関数（近似曲線）を作成し、「3m以上」の被害を推計しています。
　・サンプル数の少ない業種区分・従業員数区分の場合、少ないデータで推計しているため、実際の被害額とは乖離している場合があります。
</t>
        </r>
        <r>
          <rPr>
            <u/>
            <sz val="12"/>
            <color indexed="81"/>
            <rFont val="ＭＳ Ｐゴシック"/>
            <family val="3"/>
            <charset val="128"/>
          </rPr>
          <t>「実績値」を選択した場合：</t>
        </r>
        <r>
          <rPr>
            <sz val="12"/>
            <color indexed="81"/>
            <rFont val="ＭＳ Ｐゴシック"/>
            <family val="3"/>
            <charset val="128"/>
          </rPr>
          <t xml:space="preserve">
　・過去の洪水害での実際の被害の数値そのものを表示します。サンプル数が0の場合、「nodata」として表示されます。
　・あくまで参考としての表示であり、「床上浸水2m以上」といったサンプル数の小さな被害では、想定されるべき被害よりも過小な被害が表示される可能性があります。
</t>
        </r>
      </text>
    </comment>
  </commentList>
</comments>
</file>

<file path=xl/sharedStrings.xml><?xml version="1.0" encoding="utf-8"?>
<sst xmlns="http://schemas.openxmlformats.org/spreadsheetml/2006/main" count="667" uniqueCount="187">
  <si>
    <t>用途</t>
  </si>
  <si>
    <t>震度</t>
    <rPh sb="0" eb="2">
      <t>シンド</t>
    </rPh>
    <phoneticPr fontId="7"/>
  </si>
  <si>
    <t>業種</t>
    <rPh sb="0" eb="2">
      <t>ギョウシュ</t>
    </rPh>
    <phoneticPr fontId="7"/>
  </si>
  <si>
    <t>農業，林業，漁業, 鉱業，採石業，砂利採取業</t>
  </si>
  <si>
    <t xml:space="preserve">建設業 </t>
  </si>
  <si>
    <t>卸売業，小売業</t>
  </si>
  <si>
    <t>不動産業，物品賃貸業</t>
  </si>
  <si>
    <t>宿泊業，飲食サービス業</t>
  </si>
  <si>
    <t>その他のサービス業</t>
    <rPh sb="2" eb="3">
      <t>ホカ</t>
    </rPh>
    <rPh sb="8" eb="9">
      <t>ギョウ</t>
    </rPh>
    <phoneticPr fontId="14"/>
  </si>
  <si>
    <t>従業員数（人）</t>
    <rPh sb="0" eb="3">
      <t>ジュウギョウイン</t>
    </rPh>
    <rPh sb="3" eb="4">
      <t>スウ</t>
    </rPh>
    <rPh sb="5" eb="6">
      <t>ニン</t>
    </rPh>
    <phoneticPr fontId="7"/>
  </si>
  <si>
    <t>震度5強</t>
    <rPh sb="0" eb="2">
      <t>シンド</t>
    </rPh>
    <rPh sb="3" eb="4">
      <t>キョウ</t>
    </rPh>
    <phoneticPr fontId="7"/>
  </si>
  <si>
    <t>震度6弱</t>
    <rPh sb="0" eb="2">
      <t>シンド</t>
    </rPh>
    <rPh sb="3" eb="4">
      <t>ジャク</t>
    </rPh>
    <phoneticPr fontId="7"/>
  </si>
  <si>
    <t>震度6強</t>
    <rPh sb="0" eb="2">
      <t>シンド</t>
    </rPh>
    <rPh sb="3" eb="4">
      <t>キョウ</t>
    </rPh>
    <phoneticPr fontId="7"/>
  </si>
  <si>
    <t>震度7</t>
    <rPh sb="0" eb="2">
      <t>シンド</t>
    </rPh>
    <phoneticPr fontId="7"/>
  </si>
  <si>
    <t>震度5弱</t>
    <rPh sb="0" eb="2">
      <t>シンド</t>
    </rPh>
    <rPh sb="3" eb="4">
      <t>ジャク</t>
    </rPh>
    <phoneticPr fontId="7"/>
  </si>
  <si>
    <t>従業員数</t>
    <rPh sb="0" eb="3">
      <t>ジュウギョウイン</t>
    </rPh>
    <rPh sb="3" eb="4">
      <t>スウ</t>
    </rPh>
    <phoneticPr fontId="7"/>
  </si>
  <si>
    <t>5人以下</t>
  </si>
  <si>
    <t>6人から20人</t>
  </si>
  <si>
    <t>21人から50人</t>
  </si>
  <si>
    <t>51人から100人</t>
  </si>
  <si>
    <t>101人以上</t>
  </si>
  <si>
    <t>業種区分</t>
    <rPh sb="0" eb="2">
      <t>ギョウシュ</t>
    </rPh>
    <rPh sb="2" eb="4">
      <t>クブン</t>
    </rPh>
    <phoneticPr fontId="7"/>
  </si>
  <si>
    <t>①</t>
  </si>
  <si>
    <t>nodata</t>
  </si>
  <si>
    <t>②</t>
  </si>
  <si>
    <t>③</t>
  </si>
  <si>
    <t>④</t>
  </si>
  <si>
    <t>⑤</t>
  </si>
  <si>
    <t>業種区分</t>
    <rPh sb="0" eb="2">
      <t>ギョウシュ</t>
    </rPh>
    <rPh sb="2" eb="4">
      <t>クブン</t>
    </rPh>
    <phoneticPr fontId="18"/>
  </si>
  <si>
    <t>分類</t>
    <rPh sb="0" eb="2">
      <t>ブンルイ</t>
    </rPh>
    <phoneticPr fontId="14"/>
  </si>
  <si>
    <t>（業種区分フラグ）</t>
    <phoneticPr fontId="18"/>
  </si>
  <si>
    <t>農業，林業，漁業, 鉱業，採石業，砂利採取業</t>
    <phoneticPr fontId="14"/>
  </si>
  <si>
    <r>
      <t>A</t>
    </r>
    <r>
      <rPr>
        <sz val="11"/>
        <color theme="1"/>
        <rFont val="ＭＳ Ｐゴシック"/>
        <family val="2"/>
        <scheme val="minor"/>
      </rPr>
      <t>BC</t>
    </r>
    <phoneticPr fontId="14"/>
  </si>
  <si>
    <t xml:space="preserve">建設業 </t>
    <phoneticPr fontId="14"/>
  </si>
  <si>
    <t>D</t>
    <phoneticPr fontId="14"/>
  </si>
  <si>
    <t>卸売業，小売業</t>
    <phoneticPr fontId="14"/>
  </si>
  <si>
    <t>I</t>
    <phoneticPr fontId="14"/>
  </si>
  <si>
    <t>不動産業，物品賃貸業</t>
    <phoneticPr fontId="14"/>
  </si>
  <si>
    <t>K</t>
    <phoneticPr fontId="14"/>
  </si>
  <si>
    <t>M</t>
    <phoneticPr fontId="14"/>
  </si>
  <si>
    <t>従業員数区分</t>
    <rPh sb="0" eb="3">
      <t>ジュウギョウイン</t>
    </rPh>
    <rPh sb="3" eb="4">
      <t>スウ</t>
    </rPh>
    <rPh sb="4" eb="6">
      <t>クブン</t>
    </rPh>
    <phoneticPr fontId="7"/>
  </si>
  <si>
    <t>従業員数区分</t>
    <rPh sb="0" eb="3">
      <t>ジュウギョウイン</t>
    </rPh>
    <rPh sb="3" eb="4">
      <t>スウ</t>
    </rPh>
    <rPh sb="4" eb="6">
      <t>クブン</t>
    </rPh>
    <phoneticPr fontId="18"/>
  </si>
  <si>
    <t>分類（業種区分フラグ）</t>
    <rPh sb="0" eb="2">
      <t>ブンルイ</t>
    </rPh>
    <phoneticPr fontId="18"/>
  </si>
  <si>
    <t>従業員数</t>
    <rPh sb="0" eb="3">
      <t>ジュウギョウイン</t>
    </rPh>
    <rPh sb="3" eb="4">
      <t>スウ</t>
    </rPh>
    <phoneticPr fontId="18"/>
  </si>
  <si>
    <t>①</t>
    <phoneticPr fontId="18"/>
  </si>
  <si>
    <t>5人以下</t>
    <phoneticPr fontId="18"/>
  </si>
  <si>
    <t>②</t>
    <phoneticPr fontId="18"/>
  </si>
  <si>
    <t>6人から20人</t>
    <phoneticPr fontId="18"/>
  </si>
  <si>
    <t>③</t>
    <phoneticPr fontId="18"/>
  </si>
  <si>
    <t>21人から50人</t>
    <phoneticPr fontId="18"/>
  </si>
  <si>
    <t>④</t>
    <phoneticPr fontId="18"/>
  </si>
  <si>
    <t>51人から100人</t>
    <phoneticPr fontId="18"/>
  </si>
  <si>
    <t>⑤</t>
    <phoneticPr fontId="18"/>
  </si>
  <si>
    <t>101人以上</t>
    <phoneticPr fontId="18"/>
  </si>
  <si>
    <t>Key</t>
    <phoneticPr fontId="7"/>
  </si>
  <si>
    <t>震度5-</t>
    <rPh sb="0" eb="2">
      <t>シンド</t>
    </rPh>
    <phoneticPr fontId="7"/>
  </si>
  <si>
    <t>震度5+</t>
    <rPh sb="0" eb="2">
      <t>シンド</t>
    </rPh>
    <phoneticPr fontId="7"/>
  </si>
  <si>
    <t>震度6-</t>
    <rPh sb="0" eb="2">
      <t>シンド</t>
    </rPh>
    <phoneticPr fontId="7"/>
  </si>
  <si>
    <t>震度6+</t>
    <rPh sb="0" eb="2">
      <t>シンド</t>
    </rPh>
    <phoneticPr fontId="7"/>
  </si>
  <si>
    <t>【解説】</t>
    <rPh sb="1" eb="3">
      <t>カイセツ</t>
    </rPh>
    <phoneticPr fontId="7"/>
  </si>
  <si>
    <t>■内閣府 防災情報のページ　http://www.bousai.go.jp/index.html</t>
    <phoneticPr fontId="7"/>
  </si>
  <si>
    <t>【参考リンク集】</t>
    <rPh sb="1" eb="3">
      <t>サンコウ</t>
    </rPh>
    <rPh sb="6" eb="7">
      <t>シュウ</t>
    </rPh>
    <phoneticPr fontId="7"/>
  </si>
  <si>
    <t>以下の情報についてご入力下さい</t>
    <rPh sb="0" eb="2">
      <t>イカ</t>
    </rPh>
    <rPh sb="3" eb="5">
      <t>ジョウホウ</t>
    </rPh>
    <rPh sb="10" eb="12">
      <t>ニュウリョク</t>
    </rPh>
    <rPh sb="12" eb="13">
      <t>クダ</t>
    </rPh>
    <phoneticPr fontId="7"/>
  </si>
  <si>
    <t>表示するデータの種類</t>
    <rPh sb="0" eb="2">
      <t>ヒョウジ</t>
    </rPh>
    <rPh sb="8" eb="10">
      <t>シュルイ</t>
    </rPh>
    <phoneticPr fontId="18"/>
  </si>
  <si>
    <t>表示するデータの種類区分</t>
    <rPh sb="10" eb="12">
      <t>クブン</t>
    </rPh>
    <phoneticPr fontId="7"/>
  </si>
  <si>
    <t>表示するデータの種類</t>
    <rPh sb="0" eb="2">
      <t>ヒョウジ</t>
    </rPh>
    <rPh sb="8" eb="10">
      <t>シュルイ</t>
    </rPh>
    <phoneticPr fontId="7"/>
  </si>
  <si>
    <t>実被害データ</t>
    <rPh sb="0" eb="1">
      <t>ジツ</t>
    </rPh>
    <rPh sb="1" eb="3">
      <t>ヒガイ</t>
    </rPh>
    <phoneticPr fontId="26"/>
  </si>
  <si>
    <t>事業中断期間（月）</t>
    <phoneticPr fontId="14"/>
  </si>
  <si>
    <t>実被害データ</t>
    <phoneticPr fontId="26"/>
  </si>
  <si>
    <t>業種区分</t>
    <phoneticPr fontId="3"/>
  </si>
  <si>
    <t>従業員数区分</t>
    <phoneticPr fontId="3"/>
  </si>
  <si>
    <t>ABC</t>
    <phoneticPr fontId="14"/>
  </si>
  <si>
    <t>D</t>
    <phoneticPr fontId="14"/>
  </si>
  <si>
    <t>I</t>
    <phoneticPr fontId="14"/>
  </si>
  <si>
    <t>K</t>
    <phoneticPr fontId="14"/>
  </si>
  <si>
    <t>M</t>
    <phoneticPr fontId="14"/>
  </si>
  <si>
    <t>FGHJLMNOPQRST</t>
    <phoneticPr fontId="14"/>
  </si>
  <si>
    <t>【利用における注意事項】</t>
    <phoneticPr fontId="7"/>
  </si>
  <si>
    <t>M</t>
    <phoneticPr fontId="14"/>
  </si>
  <si>
    <t>①</t>
    <phoneticPr fontId="7"/>
  </si>
  <si>
    <t>I</t>
    <phoneticPr fontId="14"/>
  </si>
  <si>
    <t>FGHJLMNOPQRST</t>
    <phoneticPr fontId="14"/>
  </si>
  <si>
    <t>【謝辞】</t>
    <rPh sb="1" eb="3">
      <t>シャジ</t>
    </rPh>
    <phoneticPr fontId="7"/>
  </si>
  <si>
    <r>
      <t>表示するデータの種類</t>
    </r>
    <r>
      <rPr>
        <b/>
        <vertAlign val="superscript"/>
        <sz val="12"/>
        <color theme="1"/>
        <rFont val="メイリオ"/>
        <family val="3"/>
        <charset val="128"/>
      </rPr>
      <t>注1)</t>
    </r>
    <rPh sb="0" eb="2">
      <t>ヒョウジ</t>
    </rPh>
    <rPh sb="8" eb="10">
      <t>シュルイ</t>
    </rPh>
    <rPh sb="10" eb="11">
      <t>チュウ</t>
    </rPh>
    <phoneticPr fontId="7"/>
  </si>
  <si>
    <t>データ数</t>
    <rPh sb="3" eb="4">
      <t>スウ</t>
    </rPh>
    <phoneticPr fontId="7"/>
  </si>
  <si>
    <t>■業種区分について</t>
    <rPh sb="1" eb="3">
      <t>ギョウシュ</t>
    </rPh>
    <rPh sb="3" eb="5">
      <t>クブン</t>
    </rPh>
    <phoneticPr fontId="7"/>
  </si>
  <si>
    <t>　・加工組立型産業：</t>
    <phoneticPr fontId="7"/>
  </si>
  <si>
    <t>　・生活関連型産業：</t>
    <phoneticPr fontId="7"/>
  </si>
  <si>
    <t>　・基礎素材型産業：</t>
    <phoneticPr fontId="7"/>
  </si>
  <si>
    <t>　　　以下の製品の製造業、および化学工業・鉄鋼業：</t>
    <phoneticPr fontId="7"/>
  </si>
  <si>
    <t>　　　木材・木製品、パルプ・紙・紙加工品、石油製品・石炭製品、プラスチック製品、</t>
    <phoneticPr fontId="7"/>
  </si>
  <si>
    <t>　　　ゴム製品、窯業・土石製品、非鉄金属、金属製品</t>
    <phoneticPr fontId="7"/>
  </si>
  <si>
    <t>　　　以下の機械器具製品の製造業：</t>
    <phoneticPr fontId="7"/>
  </si>
  <si>
    <t>　　　一般機械、電気機械、輸送用機械、精密機械</t>
    <phoneticPr fontId="7"/>
  </si>
  <si>
    <t>　　　以下の製品の製造業、および繊維工業・出版・印刷同関連産業：</t>
    <phoneticPr fontId="7"/>
  </si>
  <si>
    <t>　　　食料品、飲料・たばこ・飼料、衣服・その他の繊維製品、家具・装備品、</t>
    <phoneticPr fontId="7"/>
  </si>
  <si>
    <t>　　　なめし革・同製品・毛皮、その他</t>
    <phoneticPr fontId="7"/>
  </si>
  <si>
    <t>推計値</t>
    <rPh sb="0" eb="3">
      <t>スイケイチ</t>
    </rPh>
    <phoneticPr fontId="18"/>
  </si>
  <si>
    <t>■推計値の推定誤差について（平均値から「何件に1件」の被害（非超過確率値）を推計する方法）</t>
    <rPh sb="1" eb="4">
      <t>スイケイチ</t>
    </rPh>
    <rPh sb="5" eb="7">
      <t>スイテイ</t>
    </rPh>
    <rPh sb="7" eb="9">
      <t>ゴサ</t>
    </rPh>
    <rPh sb="14" eb="16">
      <t>ヘイキン</t>
    </rPh>
    <rPh sb="16" eb="17">
      <t>チ</t>
    </rPh>
    <rPh sb="20" eb="21">
      <t>ナン</t>
    </rPh>
    <rPh sb="21" eb="22">
      <t>ケン</t>
    </rPh>
    <rPh sb="24" eb="25">
      <t>ケン</t>
    </rPh>
    <rPh sb="27" eb="29">
      <t>ヒガイ</t>
    </rPh>
    <rPh sb="30" eb="31">
      <t>ヒ</t>
    </rPh>
    <rPh sb="31" eb="33">
      <t>チョウカ</t>
    </rPh>
    <rPh sb="33" eb="35">
      <t>カクリツ</t>
    </rPh>
    <rPh sb="35" eb="36">
      <t>チ</t>
    </rPh>
    <rPh sb="38" eb="40">
      <t>スイケイ</t>
    </rPh>
    <rPh sb="42" eb="44">
      <t>ホウホウ</t>
    </rPh>
    <phoneticPr fontId="7"/>
  </si>
  <si>
    <t>実績値</t>
    <rPh sb="0" eb="2">
      <t>ジッセキ</t>
    </rPh>
    <rPh sb="2" eb="3">
      <t>チ</t>
    </rPh>
    <phoneticPr fontId="7"/>
  </si>
  <si>
    <t>)</t>
    <phoneticPr fontId="7"/>
  </si>
  <si>
    <t>売上被害額（</t>
    <phoneticPr fontId="7"/>
  </si>
  <si>
    <t>：右軸）</t>
    <phoneticPr fontId="7"/>
  </si>
  <si>
    <t>事業中断期間（</t>
    <phoneticPr fontId="7"/>
  </si>
  <si>
    <t>　推計値での算出結果には推定誤差があります。被害額や事業中断期間に以下の係数を乗じることにより、非超過確率値を算出することができます（実績値には適用できません）。</t>
    <rPh sb="1" eb="4">
      <t>スイケイチ</t>
    </rPh>
    <rPh sb="6" eb="8">
      <t>サンシュツ</t>
    </rPh>
    <rPh sb="8" eb="10">
      <t>ケッカ</t>
    </rPh>
    <rPh sb="12" eb="14">
      <t>スイテイ</t>
    </rPh>
    <rPh sb="14" eb="16">
      <t>ゴサ</t>
    </rPh>
    <phoneticPr fontId="7"/>
  </si>
  <si>
    <t>■国土交通省　重ねるハザードマップ　https://disaportal.gsi.go.jp/</t>
    <rPh sb="1" eb="3">
      <t>コクド</t>
    </rPh>
    <rPh sb="3" eb="6">
      <t>コウツウショウ</t>
    </rPh>
    <rPh sb="7" eb="8">
      <t>カサ</t>
    </rPh>
    <phoneticPr fontId="7"/>
  </si>
  <si>
    <t>■浸水深別の被害イメージについて</t>
    <rPh sb="1" eb="3">
      <t>シンスイ</t>
    </rPh>
    <rPh sb="3" eb="4">
      <t>シン</t>
    </rPh>
    <rPh sb="4" eb="5">
      <t>ベツ</t>
    </rPh>
    <rPh sb="6" eb="8">
      <t>ヒガイ</t>
    </rPh>
    <phoneticPr fontId="7"/>
  </si>
  <si>
    <t>平野部水害</t>
    <rPh sb="0" eb="3">
      <t>ヘイヤブ</t>
    </rPh>
    <rPh sb="3" eb="5">
      <t>スイガイ</t>
    </rPh>
    <phoneticPr fontId="7"/>
  </si>
  <si>
    <t>山間部水害</t>
    <rPh sb="0" eb="2">
      <t>サンカン</t>
    </rPh>
    <rPh sb="2" eb="3">
      <t>ブ</t>
    </rPh>
    <rPh sb="3" eb="5">
      <t>スイガイ</t>
    </rPh>
    <phoneticPr fontId="7"/>
  </si>
  <si>
    <t>近似曲線</t>
    <rPh sb="0" eb="2">
      <t>キンジ</t>
    </rPh>
    <rPh sb="2" eb="4">
      <t>キョクセン</t>
    </rPh>
    <phoneticPr fontId="7"/>
  </si>
  <si>
    <t>直接損害額（</t>
    <rPh sb="0" eb="2">
      <t>チョクセツ</t>
    </rPh>
    <rPh sb="2" eb="4">
      <t>ソンガイ</t>
    </rPh>
    <phoneticPr fontId="7"/>
  </si>
  <si>
    <t>平成27年9月関東･東北豪雨・平成30年7月豪雨の実績被害額をもとに推計して算出</t>
    <rPh sb="0" eb="2">
      <t>ヘイセイ</t>
    </rPh>
    <rPh sb="4" eb="5">
      <t>ネン</t>
    </rPh>
    <rPh sb="6" eb="7">
      <t>ガツ</t>
    </rPh>
    <rPh sb="7" eb="9">
      <t>カントウ</t>
    </rPh>
    <rPh sb="10" eb="12">
      <t>トウホク</t>
    </rPh>
    <rPh sb="12" eb="14">
      <t>ゴウウ</t>
    </rPh>
    <rPh sb="15" eb="17">
      <t>ヘイセイ</t>
    </rPh>
    <rPh sb="19" eb="20">
      <t>ネン</t>
    </rPh>
    <rPh sb="21" eb="22">
      <t>ガツ</t>
    </rPh>
    <rPh sb="22" eb="24">
      <t>ゴウウ</t>
    </rPh>
    <rPh sb="34" eb="36">
      <t>スイケイ</t>
    </rPh>
    <phoneticPr fontId="7"/>
  </si>
  <si>
    <t>平成27年9月関東･東北豪雨・平成30年7月豪雨の実績被害額をもとに算出</t>
    <phoneticPr fontId="7"/>
  </si>
  <si>
    <t>■平野部の洪水害と山間部の洪水害について</t>
    <rPh sb="1" eb="4">
      <t>ヘイヤブ</t>
    </rPh>
    <rPh sb="5" eb="7">
      <t>コウズイ</t>
    </rPh>
    <rPh sb="7" eb="8">
      <t>ガイ</t>
    </rPh>
    <rPh sb="9" eb="12">
      <t>サンカンブ</t>
    </rPh>
    <rPh sb="13" eb="15">
      <t>コウズイ</t>
    </rPh>
    <rPh sb="15" eb="16">
      <t>ガイ</t>
    </rPh>
    <phoneticPr fontId="7"/>
  </si>
  <si>
    <t>　浸水深別での被害のイメージについては、下図を参考ください。</t>
    <rPh sb="1" eb="3">
      <t>シンスイ</t>
    </rPh>
    <rPh sb="3" eb="4">
      <t>シン</t>
    </rPh>
    <rPh sb="4" eb="5">
      <t>ベツ</t>
    </rPh>
    <rPh sb="7" eb="9">
      <t>ヒガイ</t>
    </rPh>
    <rPh sb="20" eb="21">
      <t>シタ</t>
    </rPh>
    <rPh sb="21" eb="22">
      <t>ズ</t>
    </rPh>
    <rPh sb="23" eb="25">
      <t>サンコウ</t>
    </rPh>
    <phoneticPr fontId="7"/>
  </si>
  <si>
    <t>0.5m未満</t>
    <rPh sb="4" eb="6">
      <t>ミマン</t>
    </rPh>
    <phoneticPr fontId="7"/>
  </si>
  <si>
    <t>0.5～1m</t>
    <phoneticPr fontId="7"/>
  </si>
  <si>
    <t>1～2m</t>
    <phoneticPr fontId="7"/>
  </si>
  <si>
    <t>3m以上</t>
    <rPh sb="2" eb="4">
      <t>イジョウ</t>
    </rPh>
    <phoneticPr fontId="7"/>
  </si>
  <si>
    <t>2～3m</t>
    <phoneticPr fontId="7"/>
  </si>
  <si>
    <t>-0.5m</t>
  </si>
  <si>
    <t>0.5-1m</t>
  </si>
  <si>
    <t>1-2m</t>
  </si>
  <si>
    <t>2-3m</t>
  </si>
  <si>
    <t>3m-</t>
  </si>
  <si>
    <t>　　　国土交通省　重ねるハザードマップ　</t>
    <phoneticPr fontId="18"/>
  </si>
  <si>
    <t>　（実際の被害は右図の被害に加え、洪水害の性状や耐水性、そして複合災害（土砂災害など）の影響により大きく変動します。</t>
    <rPh sb="2" eb="4">
      <t>ジッサイ</t>
    </rPh>
    <rPh sb="5" eb="7">
      <t>ヒガイ</t>
    </rPh>
    <rPh sb="8" eb="9">
      <t>ミギ</t>
    </rPh>
    <rPh sb="9" eb="10">
      <t>ズ</t>
    </rPh>
    <rPh sb="11" eb="13">
      <t>ヒガイ</t>
    </rPh>
    <rPh sb="14" eb="15">
      <t>クワ</t>
    </rPh>
    <rPh sb="17" eb="19">
      <t>コウズイ</t>
    </rPh>
    <rPh sb="19" eb="20">
      <t>ガイ</t>
    </rPh>
    <rPh sb="21" eb="23">
      <t>セイジョウ</t>
    </rPh>
    <rPh sb="24" eb="26">
      <t>タイスイ</t>
    </rPh>
    <rPh sb="26" eb="27">
      <t>セイ</t>
    </rPh>
    <rPh sb="31" eb="33">
      <t>フクゴウ</t>
    </rPh>
    <rPh sb="33" eb="35">
      <t>サイガイ</t>
    </rPh>
    <phoneticPr fontId="7"/>
  </si>
  <si>
    <t>■貴社事業所位置での想定浸水深の確認方法</t>
    <rPh sb="1" eb="3">
      <t>キシャ</t>
    </rPh>
    <rPh sb="3" eb="6">
      <t>ジギョウショ</t>
    </rPh>
    <rPh sb="6" eb="8">
      <t>イチ</t>
    </rPh>
    <rPh sb="10" eb="12">
      <t>ソウテイ</t>
    </rPh>
    <rPh sb="12" eb="14">
      <t>シンスイ</t>
    </rPh>
    <rPh sb="14" eb="15">
      <t>シン</t>
    </rPh>
    <rPh sb="16" eb="18">
      <t>カクニン</t>
    </rPh>
    <rPh sb="18" eb="20">
      <t>ホウホウ</t>
    </rPh>
    <phoneticPr fontId="7"/>
  </si>
  <si>
    <t>　①　以下のwebページを開きます。</t>
    <rPh sb="3" eb="5">
      <t>イカ</t>
    </rPh>
    <rPh sb="13" eb="14">
      <t>ヒラ</t>
    </rPh>
    <phoneticPr fontId="18"/>
  </si>
  <si>
    <t>　　　浸水深が表示されます。</t>
    <phoneticPr fontId="18"/>
  </si>
  <si>
    <t>　③　画面上の検索窓から事業所の住所を検索し、クリックすると</t>
    <rPh sb="3" eb="5">
      <t>ガメン</t>
    </rPh>
    <rPh sb="5" eb="6">
      <t>ウエ</t>
    </rPh>
    <rPh sb="7" eb="9">
      <t>ケンサク</t>
    </rPh>
    <rPh sb="9" eb="10">
      <t>マド</t>
    </rPh>
    <rPh sb="12" eb="15">
      <t>ジギョウショ</t>
    </rPh>
    <rPh sb="16" eb="18">
      <t>ジュウショ</t>
    </rPh>
    <rPh sb="19" eb="21">
      <t>ケンサク</t>
    </rPh>
    <phoneticPr fontId="18"/>
  </si>
  <si>
    <t>　　　　　　　　　　国土交通省　重ねるハザードマップ　</t>
    <phoneticPr fontId="18"/>
  </si>
  <si>
    <t>詳しくは、画面右上の「使い方」をご参照ください。</t>
    <rPh sb="0" eb="1">
      <t>クワ</t>
    </rPh>
    <rPh sb="5" eb="7">
      <t>ガメン</t>
    </rPh>
    <rPh sb="7" eb="9">
      <t>ミギウエ</t>
    </rPh>
    <rPh sb="11" eb="12">
      <t>ツカ</t>
    </rPh>
    <rPh sb="13" eb="14">
      <t>カタ</t>
    </rPh>
    <rPh sb="17" eb="19">
      <t>サンショウ</t>
    </rPh>
    <phoneticPr fontId="18"/>
  </si>
  <si>
    <t>　詳しくは、画面右上の「使い方」をご参照ください。</t>
    <rPh sb="1" eb="2">
      <t>クワ</t>
    </rPh>
    <rPh sb="6" eb="8">
      <t>ガメン</t>
    </rPh>
    <rPh sb="8" eb="10">
      <t>ミギウエ</t>
    </rPh>
    <rPh sb="12" eb="13">
      <t>ツカ</t>
    </rPh>
    <rPh sb="14" eb="15">
      <t>カタ</t>
    </rPh>
    <rPh sb="18" eb="20">
      <t>サンショウ</t>
    </rPh>
    <phoneticPr fontId="18"/>
  </si>
  <si>
    <t>　貴社事業所位置での想定浸水深を、「重ねるハザードマップ」から確認しましょう。</t>
    <phoneticPr fontId="18"/>
  </si>
  <si>
    <t>全水害</t>
    <rPh sb="0" eb="1">
      <t>ゼン</t>
    </rPh>
    <rPh sb="1" eb="3">
      <t>スイガイ</t>
    </rPh>
    <phoneticPr fontId="7"/>
  </si>
  <si>
    <t>平成29年7月九州北部豪雨・平成30年7月豪雨の実績被害額をもとに推計して算出</t>
    <phoneticPr fontId="18"/>
  </si>
  <si>
    <t>平成29年7月九州北部豪雨・平成30年7月豪雨の実績被害額をもとに算出</t>
    <phoneticPr fontId="18"/>
  </si>
  <si>
    <r>
      <t>売上被害額</t>
    </r>
    <r>
      <rPr>
        <vertAlign val="superscript"/>
        <sz val="11"/>
        <color theme="1"/>
        <rFont val="メイリオ"/>
        <family val="3"/>
        <charset val="128"/>
      </rPr>
      <t>注1）</t>
    </r>
    <rPh sb="0" eb="2">
      <t>ウリアゲ</t>
    </rPh>
    <rPh sb="2" eb="4">
      <t>ヒガイ</t>
    </rPh>
    <rPh sb="4" eb="5">
      <t>ガク</t>
    </rPh>
    <phoneticPr fontId="7"/>
  </si>
  <si>
    <r>
      <t>事業中断期間</t>
    </r>
    <r>
      <rPr>
        <vertAlign val="superscript"/>
        <sz val="11"/>
        <color theme="1"/>
        <rFont val="メイリオ"/>
        <family val="3"/>
        <charset val="128"/>
      </rPr>
      <t>注1）</t>
    </r>
    <rPh sb="0" eb="2">
      <t>ジギョウ</t>
    </rPh>
    <rPh sb="2" eb="4">
      <t>チュウダン</t>
    </rPh>
    <rPh sb="4" eb="6">
      <t>キカン</t>
    </rPh>
    <phoneticPr fontId="7"/>
  </si>
  <si>
    <r>
      <rPr>
        <sz val="11"/>
        <color theme="10"/>
        <rFont val="ＭＳ Ｐゴシック"/>
        <family val="3"/>
        <charset val="128"/>
        <scheme val="minor"/>
      </rPr>
      <t>　　　　</t>
    </r>
    <r>
      <rPr>
        <u/>
        <sz val="11"/>
        <color theme="10"/>
        <rFont val="ＭＳ Ｐゴシック"/>
        <family val="3"/>
        <charset val="128"/>
        <scheme val="minor"/>
      </rPr>
      <t>https://disaportal.gsi.go.jp/maps/</t>
    </r>
    <phoneticPr fontId="18"/>
  </si>
  <si>
    <t>E</t>
    <phoneticPr fontId="7"/>
  </si>
  <si>
    <t>E</t>
    <phoneticPr fontId="18"/>
  </si>
  <si>
    <t>製造業</t>
    <rPh sb="0" eb="3">
      <t>セイゾウギョウ</t>
    </rPh>
    <phoneticPr fontId="14"/>
  </si>
  <si>
    <t>　製造業種には以下のような業種が含まれています（工業統計調査（経済産業省）に使用される産業3類型）。</t>
    <rPh sb="7" eb="9">
      <t>イカ</t>
    </rPh>
    <rPh sb="13" eb="15">
      <t>ギョウシュ</t>
    </rPh>
    <rPh sb="16" eb="17">
      <t>フク</t>
    </rPh>
    <phoneticPr fontId="7"/>
  </si>
  <si>
    <t>地盤面からの浸水深さ：</t>
    <rPh sb="0" eb="2">
      <t>ジバン</t>
    </rPh>
    <rPh sb="2" eb="3">
      <t>メン</t>
    </rPh>
    <rPh sb="6" eb="8">
      <t>シンスイ</t>
    </rPh>
    <rPh sb="8" eb="9">
      <t>フカ</t>
    </rPh>
    <phoneticPr fontId="18"/>
  </si>
  <si>
    <t>以下の点を確認し当てはまる場合は、山間部での洪水害の被害額をご参照ください。</t>
  </si>
  <si>
    <t>平野部</t>
    <phoneticPr fontId="7"/>
  </si>
  <si>
    <t>平野部　又は　山間部</t>
    <rPh sb="0" eb="3">
      <t>ヘイヤブ</t>
    </rPh>
    <rPh sb="4" eb="5">
      <t>マタ</t>
    </rPh>
    <phoneticPr fontId="7"/>
  </si>
  <si>
    <t>山間部</t>
    <phoneticPr fontId="7"/>
  </si>
  <si>
    <t>車両や屋外設備（空調室外機など）が被災</t>
    <phoneticPr fontId="18"/>
  </si>
  <si>
    <t>屋内に浸水、床面上の資産の被災</t>
    <phoneticPr fontId="18"/>
  </si>
  <si>
    <t>1階資産のほとんどが被災</t>
    <phoneticPr fontId="18"/>
  </si>
  <si>
    <t>床上資産の多くが被災</t>
    <phoneticPr fontId="18"/>
  </si>
  <si>
    <t>2階の資産も被災</t>
    <phoneticPr fontId="18"/>
  </si>
  <si>
    <t>0.5～1m</t>
  </si>
  <si>
    <t>1～2m</t>
  </si>
  <si>
    <t>2～3m</t>
  </si>
  <si>
    <t>土砂流木流入</t>
    <phoneticPr fontId="18"/>
  </si>
  <si>
    <t>平野部</t>
  </si>
  <si>
    <t xml:space="preserve">   http://www.mlit.go.jp/river/bousai/main/saigai/jouhou/jieisuibou/index.html</t>
    <phoneticPr fontId="18"/>
  </si>
  <si>
    <t xml:space="preserve">■国土交通省　自衛水防(企業防災)について </t>
    <rPh sb="1" eb="3">
      <t>コクド</t>
    </rPh>
    <rPh sb="3" eb="6">
      <t>コウツウショウ</t>
    </rPh>
    <rPh sb="7" eb="9">
      <t>ジエイ</t>
    </rPh>
    <rPh sb="9" eb="11">
      <t>スイボウ</t>
    </rPh>
    <rPh sb="12" eb="14">
      <t>キギョウ</t>
    </rPh>
    <rPh sb="14" eb="16">
      <t>ボウサイ</t>
    </rPh>
    <phoneticPr fontId="7"/>
  </si>
  <si>
    <r>
      <t>地形を選択</t>
    </r>
    <r>
      <rPr>
        <b/>
        <sz val="11"/>
        <color theme="1"/>
        <rFont val="メイリオ"/>
        <family val="3"/>
        <charset val="128"/>
      </rPr>
      <t xml:space="preserve">
(平野部　又は　山間部)</t>
    </r>
    <rPh sb="0" eb="2">
      <t>チケイ</t>
    </rPh>
    <rPh sb="3" eb="5">
      <t>センタク</t>
    </rPh>
    <rPh sb="7" eb="10">
      <t>ヘイヤブ</t>
    </rPh>
    <rPh sb="11" eb="12">
      <t>マタ</t>
    </rPh>
    <rPh sb="14" eb="17">
      <t>サンカンブ</t>
    </rPh>
    <phoneticPr fontId="7"/>
  </si>
  <si>
    <t>　　上記Webページから、貴社事業所位置での想定浸水深を確認しましょう(詳細はP.2参照)</t>
    <rPh sb="2" eb="4">
      <t>ジョウキ</t>
    </rPh>
    <rPh sb="13" eb="15">
      <t>キシャ</t>
    </rPh>
    <rPh sb="15" eb="18">
      <t>ジギョウショ</t>
    </rPh>
    <rPh sb="18" eb="20">
      <t>イチ</t>
    </rPh>
    <rPh sb="22" eb="24">
      <t>ソウテイ</t>
    </rPh>
    <rPh sb="24" eb="26">
      <t>シンスイ</t>
    </rPh>
    <rPh sb="26" eb="27">
      <t>シン</t>
    </rPh>
    <rPh sb="28" eb="30">
      <t>カクニン</t>
    </rPh>
    <rPh sb="36" eb="38">
      <t>ショウサイ</t>
    </rPh>
    <rPh sb="42" eb="44">
      <t>サンショウ</t>
    </rPh>
    <phoneticPr fontId="18"/>
  </si>
  <si>
    <t xml:space="preserve">  ・0.5m未満：車両や屋外設備（空調室外機など）が被災</t>
    <rPh sb="7" eb="9">
      <t>ミマン</t>
    </rPh>
    <phoneticPr fontId="18"/>
  </si>
  <si>
    <t xml:space="preserve">  ・0.5-1m：屋内に浸水、床面上の資産の被災</t>
    <phoneticPr fontId="18"/>
  </si>
  <si>
    <t xml:space="preserve">  ・1-2m：床上資産の多くが被災</t>
    <phoneticPr fontId="18"/>
  </si>
  <si>
    <t xml:space="preserve">  ・2-3m：1階資産のほとんどが被災、2階床上が被災する場合もあり</t>
    <phoneticPr fontId="18"/>
  </si>
  <si>
    <t xml:space="preserve">  ・3m-：2階の資産も多くが被災</t>
    <phoneticPr fontId="18"/>
  </si>
  <si>
    <t>　・土砂災害ハザードマップにて、事業所位置が土砂災害警戒区域などにあり、</t>
    <phoneticPr fontId="18"/>
  </si>
  <si>
    <t>　　土砂災害の危険性が確認できる場合</t>
    <phoneticPr fontId="18"/>
  </si>
  <si>
    <t>　・山地、扇状地に立地している場合</t>
    <phoneticPr fontId="18"/>
  </si>
  <si>
    <t>詳しくはP.3「平野部の洪水害と山間部の洪水害について」をご覧ください。</t>
    <rPh sb="0" eb="1">
      <t>クワ</t>
    </rPh>
    <rPh sb="8" eb="11">
      <t>ヘイヤブ</t>
    </rPh>
    <rPh sb="12" eb="14">
      <t>コウズイ</t>
    </rPh>
    <rPh sb="14" eb="15">
      <t>ガイ</t>
    </rPh>
    <rPh sb="16" eb="19">
      <t>サンカンブ</t>
    </rPh>
    <rPh sb="20" eb="22">
      <t>コウズイ</t>
    </rPh>
    <rPh sb="22" eb="23">
      <t>ガイ</t>
    </rPh>
    <rPh sb="30" eb="31">
      <t>ラン</t>
    </rPh>
    <phoneticPr fontId="18"/>
  </si>
  <si>
    <t>地盤面からの浸水深さ別での被害イメージ：</t>
    <rPh sb="0" eb="2">
      <t>ジバン</t>
    </rPh>
    <rPh sb="2" eb="3">
      <t>メン</t>
    </rPh>
    <rPh sb="6" eb="8">
      <t>シンスイ</t>
    </rPh>
    <rPh sb="8" eb="9">
      <t>シン</t>
    </rPh>
    <rPh sb="10" eb="11">
      <t>ベツ</t>
    </rPh>
    <rPh sb="13" eb="15">
      <t>ヒガイ</t>
    </rPh>
    <phoneticPr fontId="18"/>
  </si>
  <si>
    <r>
      <t>【洪水害発生時の想定被害（被害額及び事業中断期間）のグラフ】</t>
    </r>
    <r>
      <rPr>
        <b/>
        <vertAlign val="superscript"/>
        <sz val="11"/>
        <rFont val="メイリオ"/>
        <family val="3"/>
        <charset val="128"/>
      </rPr>
      <t>注1～4）</t>
    </r>
    <rPh sb="1" eb="3">
      <t>コウズイ</t>
    </rPh>
    <rPh sb="3" eb="4">
      <t>ガイ</t>
    </rPh>
    <rPh sb="4" eb="6">
      <t>ハッセイ</t>
    </rPh>
    <rPh sb="6" eb="7">
      <t>ジ</t>
    </rPh>
    <rPh sb="8" eb="10">
      <t>ソウテイ</t>
    </rPh>
    <rPh sb="10" eb="12">
      <t>ヒガイ</t>
    </rPh>
    <rPh sb="13" eb="15">
      <t>ヒガイ</t>
    </rPh>
    <rPh sb="15" eb="16">
      <t>ガク</t>
    </rPh>
    <rPh sb="16" eb="17">
      <t>オヨ</t>
    </rPh>
    <rPh sb="18" eb="20">
      <t>ジギョウ</t>
    </rPh>
    <rPh sb="20" eb="22">
      <t>チュウダン</t>
    </rPh>
    <rPh sb="22" eb="24">
      <t>キカン</t>
    </rPh>
    <rPh sb="30" eb="31">
      <t>チュウ</t>
    </rPh>
    <phoneticPr fontId="7"/>
  </si>
  <si>
    <r>
      <t>【洪水害による推定被害】</t>
    </r>
    <r>
      <rPr>
        <b/>
        <vertAlign val="superscript"/>
        <sz val="11"/>
        <color theme="1"/>
        <rFont val="メイリオ"/>
        <family val="3"/>
        <charset val="128"/>
      </rPr>
      <t>注1～4）</t>
    </r>
    <rPh sb="11" eb="12">
      <t>チュウ</t>
    </rPh>
    <phoneticPr fontId="7"/>
  </si>
  <si>
    <t>　②　画面左上の「洪水」をクリックすると、ハザードマップが表示されます。</t>
    <rPh sb="3" eb="5">
      <t>ガメン</t>
    </rPh>
    <rPh sb="5" eb="7">
      <t>ヒダリウエ</t>
    </rPh>
    <rPh sb="9" eb="11">
      <t>コウズイ</t>
    </rPh>
    <rPh sb="29" eb="31">
      <t>ヒョウジ</t>
    </rPh>
    <phoneticPr fontId="18"/>
  </si>
  <si>
    <t>（上記に加えて）山間部の洪水害の場合の被害イメージ：</t>
    <rPh sb="1" eb="3">
      <t>ジョウキ</t>
    </rPh>
    <rPh sb="4" eb="5">
      <t>クワ</t>
    </rPh>
    <rPh sb="8" eb="11">
      <t>サンカンブ</t>
    </rPh>
    <rPh sb="12" eb="14">
      <t>コウズイ</t>
    </rPh>
    <rPh sb="14" eb="15">
      <t>ガイ</t>
    </rPh>
    <rPh sb="16" eb="18">
      <t>バアイ</t>
    </rPh>
    <rPh sb="19" eb="21">
      <t>ヒガイ</t>
    </rPh>
    <phoneticPr fontId="18"/>
  </si>
  <si>
    <t>　</t>
    <phoneticPr fontId="18"/>
  </si>
  <si>
    <t>　・土砂・流木等の流入による構造躯体の破損、復旧費用の高額化、復旧期間の長期化</t>
    <rPh sb="5" eb="7">
      <t>リュウボク</t>
    </rPh>
    <rPh sb="7" eb="8">
      <t>トウ</t>
    </rPh>
    <rPh sb="9" eb="11">
      <t>リュウニュウ</t>
    </rPh>
    <rPh sb="14" eb="16">
      <t>コウゾウ</t>
    </rPh>
    <rPh sb="16" eb="18">
      <t>クタイ</t>
    </rPh>
    <rPh sb="19" eb="21">
      <t>ハソン</t>
    </rPh>
    <rPh sb="22" eb="24">
      <t>フッキュウ</t>
    </rPh>
    <rPh sb="24" eb="26">
      <t>ヒヨウ</t>
    </rPh>
    <rPh sb="27" eb="30">
      <t>コウガクカ</t>
    </rPh>
    <rPh sb="31" eb="33">
      <t>フッキュウ</t>
    </rPh>
    <rPh sb="33" eb="35">
      <t>キカン</t>
    </rPh>
    <rPh sb="36" eb="39">
      <t>チョウキカ</t>
    </rPh>
    <phoneticPr fontId="18"/>
  </si>
  <si>
    <t>直接損害額(千円)</t>
    <rPh sb="0" eb="2">
      <t>チョクセツ</t>
    </rPh>
    <rPh sb="2" eb="4">
      <t>ソンガイ</t>
    </rPh>
    <phoneticPr fontId="14"/>
  </si>
  <si>
    <t>直接損害額(千円)/１従業員</t>
    <rPh sb="0" eb="2">
      <t>チョクセツ</t>
    </rPh>
    <rPh sb="2" eb="4">
      <t>ソンガイ</t>
    </rPh>
    <rPh sb="11" eb="14">
      <t>ジュウギョウイン</t>
    </rPh>
    <phoneticPr fontId="14"/>
  </si>
  <si>
    <t>直接損害額(千円)/１従業員</t>
    <rPh sb="0" eb="2">
      <t>チョクセツ</t>
    </rPh>
    <rPh sb="2" eb="4">
      <t>ソンガイ</t>
    </rPh>
    <phoneticPr fontId="14"/>
  </si>
  <si>
    <t>推定売上被害額（千円）</t>
  </si>
  <si>
    <t>年間売上高 (千円)</t>
    <rPh sb="0" eb="2">
      <t>ネンカン</t>
    </rPh>
    <rPh sb="2" eb="4">
      <t>ウリアゲ</t>
    </rPh>
    <rPh sb="4" eb="5">
      <t>ダカ</t>
    </rPh>
    <rPh sb="7" eb="8">
      <t>セン</t>
    </rPh>
    <rPh sb="8" eb="9">
      <t>エン</t>
    </rPh>
    <phoneticPr fontId="7"/>
  </si>
  <si>
    <t>単位：千円</t>
    <phoneticPr fontId="7"/>
  </si>
  <si>
    <t>単位：ヶ月（上段）、千円（下段）</t>
    <rPh sb="4" eb="5">
      <t>ツキ</t>
    </rPh>
    <rPh sb="6" eb="8">
      <t>ジョウダン</t>
    </rPh>
    <rPh sb="13" eb="15">
      <t>ゲダン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</si>
</sst>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theme="1"/>
      <name val="メイリオ"/>
      <family val="3"/>
      <charset val="128"/>
    </font>
    <font>
      <sz val="11"/>
      <color theme="1"/>
      <name val="ＭＳ Ｐゴシック"/>
      <family val="2"/>
      <scheme val="minor"/>
    </font>
    <font>
      <b/>
      <sz val="11"/>
      <color theme="1"/>
      <name val="メイリオ"/>
      <family val="3"/>
      <charset val="128"/>
    </font>
    <font>
      <sz val="9"/>
      <color theme="1"/>
      <name val="メイリオ"/>
      <family val="3"/>
      <charset val="128"/>
    </font>
    <font>
      <sz val="10"/>
      <color theme="1"/>
      <name val="Verdana"/>
      <family val="2"/>
    </font>
    <font>
      <sz val="11"/>
      <name val="ＭＳ Ｐゴシック"/>
      <family val="3"/>
      <charset val="128"/>
    </font>
    <font>
      <sz val="6"/>
      <name val="ＭＳ Ｐゴシック"/>
      <family val="3"/>
      <charset val="128"/>
    </font>
    <font>
      <sz val="11"/>
      <color theme="1"/>
      <name val="ＭＳ Ｐゴシック"/>
      <family val="3"/>
      <charset val="128"/>
      <scheme val="minor"/>
    </font>
    <font>
      <sz val="14"/>
      <color theme="1"/>
      <name val="ＭＳ Ｐゴシック"/>
      <family val="3"/>
      <charset val="128"/>
      <scheme val="minor"/>
    </font>
    <font>
      <sz val="11"/>
      <color theme="0"/>
      <name val="メイリオ"/>
      <family val="3"/>
      <charset val="128"/>
    </font>
    <font>
      <sz val="6"/>
      <name val="ＭＳ Ｐゴシック"/>
      <family val="2"/>
      <charset val="128"/>
      <scheme val="minor"/>
    </font>
    <font>
      <sz val="11"/>
      <name val="ＭＳ Ｐゴシック"/>
      <family val="3"/>
      <charset val="128"/>
      <scheme val="minor"/>
    </font>
    <font>
      <sz val="12"/>
      <color theme="1"/>
      <name val="メイリオ"/>
      <family val="3"/>
      <charset val="128"/>
    </font>
    <font>
      <sz val="14"/>
      <color theme="1"/>
      <name val="メイリオ"/>
      <family val="3"/>
      <charset val="128"/>
    </font>
    <font>
      <b/>
      <sz val="14"/>
      <color theme="1"/>
      <name val="メイリオ"/>
      <family val="3"/>
      <charset val="128"/>
    </font>
    <font>
      <sz val="14"/>
      <color theme="1"/>
      <name val="ＭＳ Ｐゴシック"/>
      <family val="2"/>
      <scheme val="minor"/>
    </font>
    <font>
      <vertAlign val="superscript"/>
      <sz val="11"/>
      <color theme="1"/>
      <name val="メイリオ"/>
      <family val="3"/>
      <charset val="128"/>
    </font>
    <font>
      <sz val="10"/>
      <color theme="1"/>
      <name val="メイリオ"/>
      <family val="3"/>
      <charset val="128"/>
    </font>
    <font>
      <sz val="6"/>
      <name val="ＭＳ 明朝"/>
      <family val="1"/>
      <charset val="128"/>
    </font>
    <font>
      <sz val="10.5"/>
      <name val="ＭＳ Ｐゴシック"/>
      <family val="3"/>
      <charset val="128"/>
      <scheme val="minor"/>
    </font>
    <font>
      <sz val="8"/>
      <color theme="1"/>
      <name val="メイリオ"/>
      <family val="3"/>
      <charset val="128"/>
    </font>
    <font>
      <sz val="6"/>
      <color theme="1"/>
      <name val="メイリオ"/>
      <family val="3"/>
      <charset val="128"/>
    </font>
    <font>
      <b/>
      <sz val="12"/>
      <color theme="1"/>
      <name val="メイリオ"/>
      <family val="3"/>
      <charset val="128"/>
    </font>
    <font>
      <b/>
      <vertAlign val="superscript"/>
      <sz val="12"/>
      <color theme="1"/>
      <name val="メイリオ"/>
      <family val="3"/>
      <charset val="128"/>
    </font>
    <font>
      <sz val="12"/>
      <color indexed="81"/>
      <name val="ＭＳ Ｐゴシック"/>
      <family val="3"/>
      <charset val="128"/>
    </font>
    <font>
      <u/>
      <sz val="12"/>
      <color indexed="81"/>
      <name val="ＭＳ Ｐゴシック"/>
      <family val="3"/>
      <charset val="128"/>
    </font>
    <font>
      <u/>
      <sz val="9"/>
      <color theme="1"/>
      <name val="メイリオ"/>
      <family val="3"/>
      <charset val="128"/>
    </font>
    <font>
      <b/>
      <sz val="11"/>
      <name val="メイリオ"/>
      <family val="3"/>
      <charset val="128"/>
    </font>
    <font>
      <b/>
      <vertAlign val="superscript"/>
      <sz val="11"/>
      <name val="メイリオ"/>
      <family val="3"/>
      <charset val="128"/>
    </font>
    <font>
      <sz val="11"/>
      <name val="メイリオ"/>
      <family val="3"/>
      <charset val="128"/>
    </font>
    <font>
      <sz val="14"/>
      <name val="メイリオ"/>
      <family val="3"/>
      <charset val="128"/>
    </font>
    <font>
      <u/>
      <sz val="11"/>
      <color theme="10"/>
      <name val="ＭＳ Ｐゴシック"/>
      <family val="2"/>
      <scheme val="minor"/>
    </font>
    <font>
      <sz val="11"/>
      <color theme="10"/>
      <name val="ＭＳ Ｐゴシック"/>
      <family val="3"/>
      <charset val="128"/>
      <scheme val="minor"/>
    </font>
    <font>
      <u/>
      <sz val="11"/>
      <color theme="10"/>
      <name val="ＭＳ Ｐゴシック"/>
      <family val="3"/>
      <charset val="128"/>
      <scheme val="minor"/>
    </font>
    <font>
      <b/>
      <sz val="16"/>
      <name val="メイリオ"/>
      <family val="3"/>
      <charset val="128"/>
    </font>
    <font>
      <b/>
      <vertAlign val="superscript"/>
      <sz val="11"/>
      <color theme="1"/>
      <name val="メイリオ"/>
      <family val="3"/>
      <charset val="128"/>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BFD5FF"/>
        <bgColor indexed="64"/>
      </patternFill>
    </fill>
    <fill>
      <patternFill patternType="solid">
        <fgColor theme="4" tint="0.59999389629810485"/>
        <bgColor indexed="64"/>
      </patternFill>
    </fill>
    <fill>
      <patternFill patternType="solid">
        <fgColor theme="9"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thick">
        <color indexed="64"/>
      </right>
      <top style="medium">
        <color indexed="64"/>
      </top>
      <bottom style="medium">
        <color indexed="64"/>
      </bottom>
      <diagonal/>
    </border>
  </borders>
  <cellStyleXfs count="17">
    <xf numFmtId="0" fontId="0" fillId="0" borderId="0"/>
    <xf numFmtId="0" fontId="6" fillId="0" borderId="0">
      <alignment vertical="center"/>
    </xf>
    <xf numFmtId="38" fontId="9" fillId="0" borderId="0" applyFont="0" applyFill="0" applyBorder="0" applyAlignment="0" applyProtection="0">
      <alignment vertical="center"/>
    </xf>
    <xf numFmtId="0" fontId="13" fillId="0" borderId="0">
      <alignment vertical="center"/>
    </xf>
    <xf numFmtId="0" fontId="15" fillId="0" borderId="0">
      <alignment vertical="center"/>
    </xf>
    <xf numFmtId="0" fontId="5" fillId="0" borderId="0">
      <alignment vertical="center"/>
    </xf>
    <xf numFmtId="0" fontId="5" fillId="0" borderId="0">
      <alignment vertical="center"/>
    </xf>
    <xf numFmtId="38" fontId="13" fillId="0" borderId="0" applyFont="0" applyFill="0" applyBorder="0" applyAlignment="0" applyProtection="0">
      <alignment vertical="center"/>
    </xf>
    <xf numFmtId="0" fontId="5" fillId="0" borderId="0">
      <alignment vertical="center"/>
    </xf>
    <xf numFmtId="9" fontId="13" fillId="0" borderId="0" applyFont="0" applyFill="0" applyBorder="0" applyAlignment="0" applyProtection="0">
      <alignment vertical="center"/>
    </xf>
    <xf numFmtId="0" fontId="16" fillId="0" borderId="0">
      <alignment vertical="center"/>
    </xf>
    <xf numFmtId="0" fontId="5" fillId="0" borderId="0">
      <alignment vertical="center"/>
    </xf>
    <xf numFmtId="9" fontId="16" fillId="0" borderId="0" applyFont="0" applyFill="0" applyBorder="0" applyAlignment="0" applyProtection="0">
      <alignment vertical="center"/>
    </xf>
    <xf numFmtId="38" fontId="16" fillId="0" borderId="0" applyFont="0" applyFill="0" applyBorder="0" applyAlignment="0" applyProtection="0">
      <alignment vertical="center"/>
    </xf>
    <xf numFmtId="0" fontId="3" fillId="0" borderId="0">
      <alignment vertical="center"/>
    </xf>
    <xf numFmtId="38" fontId="13" fillId="0" borderId="0" applyFont="0" applyFill="0" applyBorder="0" applyAlignment="0" applyProtection="0">
      <alignment vertical="center"/>
    </xf>
    <xf numFmtId="0" fontId="39" fillId="0" borderId="0" applyNumberFormat="0" applyFill="0" applyBorder="0" applyAlignment="0" applyProtection="0"/>
  </cellStyleXfs>
  <cellXfs count="130">
    <xf numFmtId="0" fontId="0" fillId="0" borderId="0" xfId="0"/>
    <xf numFmtId="0" fontId="8" fillId="0" borderId="0" xfId="0" applyFont="1"/>
    <xf numFmtId="0" fontId="11" fillId="0" borderId="0" xfId="0" applyFont="1"/>
    <xf numFmtId="0" fontId="11" fillId="0" borderId="0" xfId="0" applyFont="1" applyAlignment="1">
      <alignment wrapText="1"/>
    </xf>
    <xf numFmtId="0" fontId="12" fillId="0" borderId="0" xfId="0" applyFont="1"/>
    <xf numFmtId="0" fontId="5" fillId="0" borderId="1" xfId="8" applyBorder="1" applyAlignment="1">
      <alignment vertical="center" wrapText="1"/>
    </xf>
    <xf numFmtId="0" fontId="8" fillId="0" borderId="0" xfId="0" applyFont="1" applyAlignment="1">
      <alignment vertical="center"/>
    </xf>
    <xf numFmtId="0" fontId="0" fillId="0" borderId="0" xfId="0" applyAlignment="1">
      <alignment vertical="center"/>
    </xf>
    <xf numFmtId="0" fontId="8" fillId="0" borderId="1" xfId="8" applyFont="1" applyBorder="1" applyAlignment="1">
      <alignment vertical="center" wrapText="1"/>
    </xf>
    <xf numFmtId="38" fontId="8" fillId="0" borderId="1" xfId="8" applyNumberFormat="1" applyFont="1" applyBorder="1" applyAlignment="1">
      <alignment vertical="center" wrapText="1"/>
    </xf>
    <xf numFmtId="0" fontId="8" fillId="0" borderId="1" xfId="0" applyFont="1" applyBorder="1" applyAlignment="1">
      <alignment vertical="center"/>
    </xf>
    <xf numFmtId="0" fontId="8" fillId="0" borderId="1" xfId="0" applyFont="1" applyFill="1" applyBorder="1" applyAlignment="1">
      <alignment vertical="center"/>
    </xf>
    <xf numFmtId="0" fontId="4" fillId="0" borderId="1" xfId="8" applyFont="1" applyBorder="1" applyAlignment="1">
      <alignment vertical="center" wrapText="1"/>
    </xf>
    <xf numFmtId="38" fontId="4" fillId="0" borderId="1" xfId="8" applyNumberFormat="1" applyFont="1" applyBorder="1" applyAlignment="1">
      <alignment vertical="center" wrapText="1"/>
    </xf>
    <xf numFmtId="38" fontId="0" fillId="0" borderId="1" xfId="8" applyNumberFormat="1" applyFont="1" applyBorder="1" applyAlignment="1">
      <alignment vertical="center" wrapText="1"/>
    </xf>
    <xf numFmtId="0" fontId="0" fillId="2" borderId="1" xfId="0"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0" fontId="17" fillId="0" borderId="0" xfId="0" applyFont="1"/>
    <xf numFmtId="0" fontId="15" fillId="0" borderId="0" xfId="0" applyFont="1"/>
    <xf numFmtId="0" fontId="8" fillId="3" borderId="0" xfId="0" applyFont="1" applyFill="1" applyAlignment="1">
      <alignment vertical="center"/>
    </xf>
    <xf numFmtId="0" fontId="10" fillId="0" borderId="0" xfId="0" applyFont="1" applyFill="1" applyAlignment="1">
      <alignment vertical="center"/>
    </xf>
    <xf numFmtId="0" fontId="8" fillId="0" borderId="0" xfId="0" applyFont="1" applyFill="1" applyAlignment="1">
      <alignment vertical="center"/>
    </xf>
    <xf numFmtId="0" fontId="8" fillId="0" borderId="0" xfId="0" applyFont="1" applyFill="1" applyAlignment="1">
      <alignment horizontal="right" vertical="center"/>
    </xf>
    <xf numFmtId="0" fontId="0" fillId="0" borderId="0" xfId="0" applyFill="1" applyBorder="1" applyAlignment="1">
      <alignment horizontal="center" vertical="center"/>
    </xf>
    <xf numFmtId="0" fontId="0" fillId="0" borderId="5" xfId="0" applyBorder="1"/>
    <xf numFmtId="0" fontId="0" fillId="0" borderId="6" xfId="0" applyBorder="1"/>
    <xf numFmtId="0" fontId="15" fillId="0" borderId="6" xfId="0" applyFont="1" applyBorder="1"/>
    <xf numFmtId="0" fontId="0" fillId="0" borderId="7" xfId="0" applyBorder="1"/>
    <xf numFmtId="0" fontId="19" fillId="0" borderId="8" xfId="0" applyFont="1" applyBorder="1"/>
    <xf numFmtId="0" fontId="15" fillId="0" borderId="8" xfId="0" applyFont="1" applyBorder="1"/>
    <xf numFmtId="0" fontId="0" fillId="0" borderId="0" xfId="0" applyBorder="1"/>
    <xf numFmtId="0" fontId="8" fillId="3" borderId="0" xfId="0" applyFont="1" applyFill="1"/>
    <xf numFmtId="0" fontId="8" fillId="3" borderId="0" xfId="0" applyFont="1" applyFill="1" applyBorder="1" applyAlignment="1">
      <alignment vertical="center"/>
    </xf>
    <xf numFmtId="0" fontId="21" fillId="3" borderId="0" xfId="0" applyFont="1" applyFill="1" applyAlignment="1">
      <alignment vertical="center"/>
    </xf>
    <xf numFmtId="0" fontId="21" fillId="0" borderId="0" xfId="0" applyFont="1" applyFill="1" applyAlignment="1">
      <alignment vertical="center"/>
    </xf>
    <xf numFmtId="0" fontId="21" fillId="0" borderId="0" xfId="0" applyFont="1"/>
    <xf numFmtId="0" fontId="23" fillId="0" borderId="0" xfId="0" applyFont="1"/>
    <xf numFmtId="0" fontId="22" fillId="0" borderId="0" xfId="0" applyFont="1" applyFill="1" applyAlignment="1">
      <alignment vertical="center"/>
    </xf>
    <xf numFmtId="0" fontId="22" fillId="3" borderId="1" xfId="0" applyFont="1" applyFill="1" applyBorder="1" applyAlignment="1">
      <alignment horizontal="center" vertical="center" wrapText="1"/>
    </xf>
    <xf numFmtId="0" fontId="22" fillId="2" borderId="2" xfId="0" applyFont="1" applyFill="1" applyBorder="1" applyAlignment="1" applyProtection="1">
      <alignment horizontal="center" vertical="center" shrinkToFit="1"/>
      <protection locked="0"/>
    </xf>
    <xf numFmtId="0" fontId="8" fillId="0" borderId="0" xfId="0" applyFont="1" applyFill="1" applyBorder="1" applyAlignment="1">
      <alignment vertical="center"/>
    </xf>
    <xf numFmtId="0" fontId="8" fillId="0" borderId="12" xfId="0" applyFont="1" applyFill="1" applyBorder="1" applyAlignment="1">
      <alignment horizontal="left" vertical="center"/>
    </xf>
    <xf numFmtId="0" fontId="8" fillId="0" borderId="13" xfId="0" applyFont="1" applyFill="1" applyBorder="1" applyAlignment="1">
      <alignment vertical="center"/>
    </xf>
    <xf numFmtId="0" fontId="8" fillId="3" borderId="14" xfId="0" applyFont="1" applyFill="1" applyBorder="1" applyAlignment="1">
      <alignment vertical="center"/>
    </xf>
    <xf numFmtId="0" fontId="8" fillId="3" borderId="15" xfId="0" applyFont="1" applyFill="1" applyBorder="1" applyAlignment="1">
      <alignment vertical="center"/>
    </xf>
    <xf numFmtId="0" fontId="8" fillId="3" borderId="16" xfId="0" applyFont="1" applyFill="1" applyBorder="1" applyAlignment="1">
      <alignment vertical="center"/>
    </xf>
    <xf numFmtId="0" fontId="8" fillId="3" borderId="13" xfId="0" applyFont="1" applyFill="1" applyBorder="1" applyAlignment="1">
      <alignment vertical="center"/>
    </xf>
    <xf numFmtId="0" fontId="8" fillId="3" borderId="12" xfId="0" applyFont="1" applyFill="1" applyBorder="1" applyAlignment="1">
      <alignment vertical="center"/>
    </xf>
    <xf numFmtId="0" fontId="10" fillId="0" borderId="14" xfId="0" applyFont="1" applyFill="1" applyBorder="1" applyAlignment="1">
      <alignment vertical="center"/>
    </xf>
    <xf numFmtId="0" fontId="8" fillId="0" borderId="15" xfId="0" applyFont="1" applyFill="1" applyBorder="1" applyAlignment="1">
      <alignment horizontal="right" vertical="center"/>
    </xf>
    <xf numFmtId="0" fontId="8" fillId="0" borderId="16" xfId="0" applyFont="1" applyFill="1" applyBorder="1" applyAlignment="1">
      <alignment horizontal="right" vertical="center"/>
    </xf>
    <xf numFmtId="0" fontId="10" fillId="0" borderId="12" xfId="0" applyFont="1" applyFill="1" applyBorder="1" applyAlignment="1">
      <alignment vertical="center"/>
    </xf>
    <xf numFmtId="0" fontId="20" fillId="0" borderId="0" xfId="0" applyFont="1" applyFill="1" applyBorder="1" applyAlignment="1">
      <alignment horizontal="right" vertical="center"/>
    </xf>
    <xf numFmtId="0" fontId="20" fillId="0" borderId="0" xfId="0" applyFont="1" applyFill="1" applyBorder="1" applyAlignment="1">
      <alignment horizontal="center" vertical="center"/>
    </xf>
    <xf numFmtId="0" fontId="20" fillId="0" borderId="13" xfId="0" applyFont="1" applyFill="1" applyBorder="1" applyAlignment="1">
      <alignment horizontal="center" vertical="center"/>
    </xf>
    <xf numFmtId="0" fontId="11" fillId="0" borderId="0" xfId="0" applyFont="1" applyFill="1" applyBorder="1" applyAlignment="1">
      <alignment horizontal="right" vertical="center"/>
    </xf>
    <xf numFmtId="0" fontId="11" fillId="0" borderId="13" xfId="0" applyFont="1" applyFill="1" applyBorder="1" applyAlignment="1">
      <alignment horizontal="right" vertical="top"/>
    </xf>
    <xf numFmtId="0" fontId="8" fillId="0" borderId="14" xfId="0" applyFont="1" applyFill="1" applyBorder="1" applyAlignment="1">
      <alignment vertical="center"/>
    </xf>
    <xf numFmtId="0" fontId="11" fillId="0" borderId="16" xfId="0" applyFont="1" applyFill="1" applyBorder="1" applyAlignment="1">
      <alignment horizontal="right" vertical="top"/>
    </xf>
    <xf numFmtId="0" fontId="10" fillId="3" borderId="0" xfId="0" applyFont="1" applyFill="1" applyBorder="1" applyAlignment="1">
      <alignment horizontal="left" vertical="center" indent="2"/>
    </xf>
    <xf numFmtId="0" fontId="8" fillId="0" borderId="12" xfId="0" applyFont="1" applyFill="1" applyBorder="1" applyAlignment="1">
      <alignment horizontal="left" vertical="center" wrapText="1" indent="1"/>
    </xf>
    <xf numFmtId="0" fontId="25" fillId="0" borderId="0" xfId="0" applyFont="1" applyAlignment="1">
      <alignment vertical="center"/>
    </xf>
    <xf numFmtId="0" fontId="25" fillId="3" borderId="12" xfId="0" applyFont="1" applyFill="1" applyBorder="1" applyAlignment="1">
      <alignment horizontal="left" vertical="center"/>
    </xf>
    <xf numFmtId="0" fontId="25" fillId="3" borderId="0" xfId="0" applyFont="1" applyFill="1" applyBorder="1" applyAlignment="1">
      <alignment vertical="center"/>
    </xf>
    <xf numFmtId="0" fontId="25" fillId="3" borderId="13" xfId="0" applyFont="1" applyFill="1" applyBorder="1" applyAlignment="1">
      <alignment vertical="center"/>
    </xf>
    <xf numFmtId="0" fontId="25" fillId="3" borderId="0" xfId="0" applyFont="1" applyFill="1" applyAlignment="1">
      <alignment vertical="center"/>
    </xf>
    <xf numFmtId="0" fontId="25" fillId="0" borderId="0" xfId="0" applyFont="1"/>
    <xf numFmtId="0" fontId="25" fillId="3" borderId="14" xfId="0" applyFont="1" applyFill="1" applyBorder="1" applyAlignment="1">
      <alignment horizontal="left" vertical="center"/>
    </xf>
    <xf numFmtId="0" fontId="25" fillId="3" borderId="15" xfId="0" applyFont="1" applyFill="1" applyBorder="1" applyAlignment="1">
      <alignment vertical="center"/>
    </xf>
    <xf numFmtId="0" fontId="25" fillId="3" borderId="16" xfId="0" applyFont="1" applyFill="1" applyBorder="1" applyAlignment="1">
      <alignment vertical="center"/>
    </xf>
    <xf numFmtId="0" fontId="0" fillId="0" borderId="1" xfId="0" applyBorder="1"/>
    <xf numFmtId="0" fontId="8" fillId="0" borderId="1" xfId="0" applyFont="1" applyBorder="1" applyAlignment="1">
      <alignment horizontal="left"/>
    </xf>
    <xf numFmtId="0" fontId="8" fillId="0" borderId="1" xfId="1" applyFont="1" applyBorder="1">
      <alignment vertical="center"/>
    </xf>
    <xf numFmtId="0" fontId="0" fillId="4" borderId="0" xfId="0" applyFill="1" applyAlignment="1">
      <alignment vertical="center"/>
    </xf>
    <xf numFmtId="0" fontId="0" fillId="5" borderId="0" xfId="0" applyFill="1" applyAlignment="1">
      <alignment vertical="center"/>
    </xf>
    <xf numFmtId="0" fontId="0" fillId="2" borderId="0" xfId="0" applyFill="1" applyAlignment="1">
      <alignment vertical="center"/>
    </xf>
    <xf numFmtId="0" fontId="3" fillId="6" borderId="0" xfId="14" applyFont="1" applyFill="1" applyBorder="1">
      <alignment vertical="center"/>
    </xf>
    <xf numFmtId="0" fontId="3" fillId="6" borderId="0" xfId="14" applyFill="1" applyBorder="1">
      <alignment vertical="center"/>
    </xf>
    <xf numFmtId="38" fontId="3" fillId="0" borderId="0" xfId="8" applyNumberFormat="1" applyFont="1">
      <alignment vertical="center"/>
    </xf>
    <xf numFmtId="0" fontId="3" fillId="0" borderId="0" xfId="8" applyFont="1">
      <alignment vertical="center"/>
    </xf>
    <xf numFmtId="0" fontId="27" fillId="4" borderId="0" xfId="0" applyFont="1" applyFill="1" applyAlignment="1">
      <alignment vertical="center"/>
    </xf>
    <xf numFmtId="0" fontId="15" fillId="6" borderId="0" xfId="14" applyFont="1" applyFill="1" applyBorder="1">
      <alignment vertical="center"/>
    </xf>
    <xf numFmtId="0" fontId="0" fillId="7" borderId="0" xfId="0" applyFill="1"/>
    <xf numFmtId="0" fontId="0" fillId="8" borderId="0" xfId="0" applyFill="1"/>
    <xf numFmtId="0" fontId="0" fillId="0" borderId="0" xfId="0" applyFont="1"/>
    <xf numFmtId="0" fontId="3" fillId="0" borderId="1" xfId="8" applyFont="1" applyBorder="1" applyAlignment="1">
      <alignment vertical="center" wrapText="1"/>
    </xf>
    <xf numFmtId="0" fontId="25" fillId="3" borderId="0" xfId="0" applyFont="1" applyFill="1" applyBorder="1" applyAlignment="1">
      <alignment horizontal="right" vertical="center"/>
    </xf>
    <xf numFmtId="0" fontId="8" fillId="3" borderId="13" xfId="0" applyFont="1" applyFill="1" applyBorder="1" applyAlignment="1">
      <alignment horizontal="right" vertical="center"/>
    </xf>
    <xf numFmtId="0" fontId="29" fillId="3" borderId="13" xfId="0" applyFont="1" applyFill="1" applyBorder="1" applyAlignment="1">
      <alignment horizontal="right" vertical="center"/>
    </xf>
    <xf numFmtId="0" fontId="20" fillId="3" borderId="13" xfId="0" applyFont="1" applyFill="1" applyBorder="1" applyAlignment="1">
      <alignment horizontal="right" vertical="center"/>
    </xf>
    <xf numFmtId="0" fontId="28" fillId="0" borderId="12" xfId="0" applyFont="1" applyBorder="1" applyAlignment="1">
      <alignment vertical="center"/>
    </xf>
    <xf numFmtId="0" fontId="30" fillId="3" borderId="1" xfId="0" applyFont="1" applyFill="1" applyBorder="1" applyAlignment="1">
      <alignment horizontal="center" vertical="center" wrapText="1"/>
    </xf>
    <xf numFmtId="38" fontId="0" fillId="0" borderId="0" xfId="2" applyFont="1" applyAlignment="1"/>
    <xf numFmtId="0" fontId="29" fillId="3" borderId="16" xfId="0" applyFont="1" applyFill="1" applyBorder="1" applyAlignment="1">
      <alignment horizontal="right" vertical="center"/>
    </xf>
    <xf numFmtId="0" fontId="11" fillId="3" borderId="12" xfId="0" applyFont="1" applyFill="1" applyBorder="1" applyAlignment="1">
      <alignment horizontal="left" vertical="center"/>
    </xf>
    <xf numFmtId="0" fontId="34" fillId="3" borderId="12" xfId="0" applyFont="1" applyFill="1" applyBorder="1" applyAlignment="1">
      <alignment horizontal="left" vertical="center"/>
    </xf>
    <xf numFmtId="0" fontId="34" fillId="3" borderId="12" xfId="0" applyFont="1" applyFill="1" applyBorder="1" applyAlignment="1">
      <alignment horizontal="left" vertical="center" wrapText="1"/>
    </xf>
    <xf numFmtId="0" fontId="11" fillId="3" borderId="14" xfId="0" applyFont="1" applyFill="1" applyBorder="1" applyAlignment="1">
      <alignment horizontal="left" vertical="center"/>
    </xf>
    <xf numFmtId="0" fontId="28" fillId="3" borderId="13" xfId="0" applyFont="1" applyFill="1" applyBorder="1" applyAlignment="1">
      <alignment horizontal="right" vertical="center"/>
    </xf>
    <xf numFmtId="0" fontId="35" fillId="10" borderId="9" xfId="0" applyFont="1" applyFill="1" applyBorder="1" applyAlignment="1">
      <alignment vertical="center"/>
    </xf>
    <xf numFmtId="0" fontId="37" fillId="10" borderId="10" xfId="0" applyFont="1" applyFill="1" applyBorder="1" applyAlignment="1">
      <alignment vertical="center"/>
    </xf>
    <xf numFmtId="0" fontId="37" fillId="10" borderId="11" xfId="0" applyFont="1" applyFill="1" applyBorder="1" applyAlignment="1">
      <alignment vertical="center"/>
    </xf>
    <xf numFmtId="0" fontId="38" fillId="10" borderId="10" xfId="0" applyFont="1" applyFill="1" applyBorder="1" applyAlignment="1">
      <alignment vertical="center"/>
    </xf>
    <xf numFmtId="0" fontId="38" fillId="10" borderId="11" xfId="0" applyFont="1" applyFill="1" applyBorder="1" applyAlignment="1">
      <alignment vertical="center"/>
    </xf>
    <xf numFmtId="0" fontId="2" fillId="0" borderId="1" xfId="8" applyFont="1" applyBorder="1" applyAlignment="1">
      <alignment vertical="center" wrapText="1"/>
    </xf>
    <xf numFmtId="0" fontId="25" fillId="3" borderId="13" xfId="0" applyFont="1" applyFill="1" applyBorder="1" applyAlignment="1">
      <alignment horizontal="right" vertical="center"/>
    </xf>
    <xf numFmtId="38" fontId="0" fillId="0" borderId="0" xfId="2" applyFont="1">
      <alignment vertical="center"/>
    </xf>
    <xf numFmtId="0" fontId="0" fillId="11" borderId="0" xfId="0" applyFill="1"/>
    <xf numFmtId="0" fontId="0" fillId="0" borderId="0" xfId="2" applyNumberFormat="1" applyFont="1" applyAlignment="1"/>
    <xf numFmtId="38" fontId="22" fillId="2" borderId="2" xfId="2" applyFont="1" applyFill="1" applyBorder="1" applyAlignment="1" applyProtection="1">
      <alignment horizontal="center" vertical="center" shrinkToFit="1"/>
      <protection locked="0"/>
    </xf>
    <xf numFmtId="2" fontId="8" fillId="0" borderId="0" xfId="0" applyNumberFormat="1" applyFont="1"/>
    <xf numFmtId="0" fontId="41" fillId="3" borderId="12" xfId="16" applyFont="1" applyFill="1" applyBorder="1" applyAlignment="1">
      <alignment horizontal="left" vertical="center"/>
    </xf>
    <xf numFmtId="0" fontId="25" fillId="3" borderId="0" xfId="0" applyFont="1" applyFill="1" applyBorder="1" applyAlignment="1">
      <alignment horizontal="left" vertical="center"/>
    </xf>
    <xf numFmtId="0" fontId="0" fillId="2" borderId="0" xfId="0" applyFill="1"/>
    <xf numFmtId="38" fontId="1" fillId="0" borderId="0" xfId="8" applyNumberFormat="1" applyFont="1">
      <alignment vertical="center"/>
    </xf>
    <xf numFmtId="38" fontId="8" fillId="0" borderId="0" xfId="2" applyFont="1" applyAlignment="1"/>
    <xf numFmtId="40" fontId="8" fillId="0" borderId="0" xfId="2" applyNumberFormat="1" applyFont="1" applyAlignment="1"/>
    <xf numFmtId="0" fontId="11" fillId="0" borderId="12" xfId="0" applyFont="1" applyFill="1" applyBorder="1" applyAlignment="1">
      <alignment horizontal="left" vertical="center"/>
    </xf>
    <xf numFmtId="38" fontId="42" fillId="9" borderId="2" xfId="2" applyFont="1" applyFill="1" applyBorder="1" applyAlignment="1">
      <alignment horizontal="center" vertical="center"/>
    </xf>
    <xf numFmtId="38" fontId="42" fillId="9" borderId="17" xfId="2" applyFont="1" applyFill="1" applyBorder="1" applyAlignment="1">
      <alignment horizontal="center" vertical="center"/>
    </xf>
    <xf numFmtId="40" fontId="42" fillId="9" borderId="2" xfId="2" applyNumberFormat="1" applyFont="1" applyFill="1" applyBorder="1" applyAlignment="1">
      <alignment horizontal="center" vertical="center"/>
    </xf>
    <xf numFmtId="40" fontId="42" fillId="9" borderId="17" xfId="2" applyNumberFormat="1" applyFont="1" applyFill="1" applyBorder="1" applyAlignment="1">
      <alignment horizontal="center" vertical="center"/>
    </xf>
    <xf numFmtId="0" fontId="21" fillId="0" borderId="0" xfId="0" applyFont="1" applyFill="1" applyBorder="1" applyAlignment="1">
      <alignment horizontal="center" vertical="center"/>
    </xf>
    <xf numFmtId="0" fontId="21" fillId="0" borderId="13" xfId="0" applyFont="1" applyFill="1" applyBorder="1" applyAlignment="1">
      <alignment horizontal="center" vertical="center"/>
    </xf>
    <xf numFmtId="0" fontId="11" fillId="0" borderId="12" xfId="0" applyFont="1" applyFill="1" applyBorder="1" applyAlignment="1">
      <alignment horizontal="left" vertical="top"/>
    </xf>
    <xf numFmtId="40" fontId="0" fillId="0" borderId="0" xfId="7" applyNumberFormat="1" applyFont="1">
      <alignment vertical="center"/>
    </xf>
    <xf numFmtId="0" fontId="0" fillId="2" borderId="3" xfId="8" applyFont="1" applyFill="1" applyBorder="1" applyAlignment="1">
      <alignment horizontal="center" vertical="center" wrapText="1"/>
    </xf>
    <xf numFmtId="0" fontId="4" fillId="2" borderId="4" xfId="8" applyFont="1" applyFill="1" applyBorder="1" applyAlignment="1">
      <alignment horizontal="center" vertical="center" wrapText="1"/>
    </xf>
    <xf numFmtId="0" fontId="0" fillId="2" borderId="4" xfId="8" applyFont="1" applyFill="1" applyBorder="1" applyAlignment="1">
      <alignment horizontal="center" vertical="center" wrapText="1"/>
    </xf>
  </cellXfs>
  <cellStyles count="17">
    <cellStyle name="パーセント 2" xfId="12"/>
    <cellStyle name="パーセント 3" xfId="9"/>
    <cellStyle name="ハイパーリンク" xfId="16" builtinId="8"/>
    <cellStyle name="桁区切り" xfId="2" builtinId="6"/>
    <cellStyle name="桁区切り 2" xfId="13"/>
    <cellStyle name="桁区切り 2 2" xfId="15"/>
    <cellStyle name="桁区切り 3" xfId="7"/>
    <cellStyle name="標準" xfId="0" builtinId="0"/>
    <cellStyle name="標準 13 2" xfId="14"/>
    <cellStyle name="標準 2" xfId="1"/>
    <cellStyle name="標準 2 2" xfId="10"/>
    <cellStyle name="標準 2 3" xfId="4"/>
    <cellStyle name="標準 3" xfId="5"/>
    <cellStyle name="標準 3 2" xfId="6"/>
    <cellStyle name="標準 4" xfId="8"/>
    <cellStyle name="標準 5" xfId="11"/>
    <cellStyle name="標準 6" xfId="3"/>
  </cellStyles>
  <dxfs count="0"/>
  <tableStyles count="0" defaultTableStyle="TableStyleMedium2" defaultPivotStyle="PivotStyleMedium9"/>
  <colors>
    <mruColors>
      <color rgb="FFFF0000"/>
      <color rgb="FF4A7EBB"/>
      <color rgb="FFBFD5FF"/>
      <color rgb="FFE5EEFF"/>
      <color rgb="FF4A0CD7"/>
      <color rgb="FFA3C4FE"/>
      <color rgb="FFC3A3FE"/>
      <color rgb="FFFF7171"/>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91188551613844"/>
          <c:y val="0.24679911040659838"/>
          <c:w val="0.76578426892087736"/>
          <c:h val="0.63241280485073958"/>
        </c:manualLayout>
      </c:layout>
      <c:barChart>
        <c:barDir val="col"/>
        <c:grouping val="clustered"/>
        <c:varyColors val="0"/>
        <c:ser>
          <c:idx val="1"/>
          <c:order val="0"/>
          <c:tx>
            <c:strRef>
              <c:f>洪水害の影響度評価!$M$18</c:f>
              <c:strCache>
                <c:ptCount val="1"/>
                <c:pt idx="0">
                  <c:v>直接損害額（平成27年9月関東･東北豪雨・平成30年7月豪雨の実績被害額をもとに推計して算出)</c:v>
                </c:pt>
              </c:strCache>
            </c:strRef>
          </c:tx>
          <c:spPr>
            <a:gradFill rotWithShape="1">
              <a:gsLst>
                <a:gs pos="0">
                  <a:srgbClr val="A3C4FE"/>
                </a:gs>
                <a:gs pos="35000">
                  <a:srgbClr val="BFD5FF"/>
                </a:gs>
                <a:gs pos="100000">
                  <a:srgbClr val="E5EEFF"/>
                </a:gs>
              </a:gsLst>
              <a:lin ang="16200000" scaled="1"/>
            </a:gradFill>
            <a:ln w="9525" cap="flat" cmpd="sng" algn="ctr">
              <a:solidFill>
                <a:srgbClr val="4A7EBB"/>
              </a:solidFill>
              <a:prstDash val="solid"/>
            </a:ln>
            <a:effectLst>
              <a:outerShdw blurRad="40000" dist="20000" dir="5400000" rotWithShape="0">
                <a:srgbClr val="000000">
                  <a:alpha val="38000"/>
                </a:srgbClr>
              </a:outerShdw>
            </a:effectLst>
          </c:spPr>
          <c:invertIfNegative val="0"/>
          <c:cat>
            <c:strRef>
              <c:f>洪水害の影響度評価!$C$35:$G$35</c:f>
              <c:strCache>
                <c:ptCount val="5"/>
                <c:pt idx="0">
                  <c:v>0.5m未満</c:v>
                </c:pt>
                <c:pt idx="1">
                  <c:v>0.5～1m</c:v>
                </c:pt>
                <c:pt idx="2">
                  <c:v>1～2m</c:v>
                </c:pt>
                <c:pt idx="3">
                  <c:v>2～3m</c:v>
                </c:pt>
                <c:pt idx="4">
                  <c:v>3m以上</c:v>
                </c:pt>
              </c:strCache>
            </c:strRef>
          </c:cat>
          <c:val>
            <c:numRef>
              <c:f>洪水害の影響度評価!$K$19:$O$19</c:f>
              <c:numCache>
                <c:formatCode>#,##0_);[Red]\(#,##0\)</c:formatCode>
                <c:ptCount val="5"/>
                <c:pt idx="0">
                  <c:v>117851.42819591674</c:v>
                </c:pt>
                <c:pt idx="1">
                  <c:v>163865.55488021005</c:v>
                </c:pt>
                <c:pt idx="2">
                  <c:v>268668.59699130146</c:v>
                </c:pt>
                <c:pt idx="3">
                  <c:v>519424.64708863461</c:v>
                </c:pt>
                <c:pt idx="4">
                  <c:v>1004218.4573282601</c:v>
                </c:pt>
              </c:numCache>
            </c:numRef>
          </c:val>
          <c:extLst>
            <c:ext xmlns:c16="http://schemas.microsoft.com/office/drawing/2014/chart" uri="{C3380CC4-5D6E-409C-BE32-E72D297353CC}">
              <c16:uniqueId val="{00000000-7C82-4264-9136-074077E90217}"/>
            </c:ext>
          </c:extLst>
        </c:ser>
        <c:ser>
          <c:idx val="2"/>
          <c:order val="1"/>
          <c:tx>
            <c:strRef>
              <c:f>洪水害の影響度評価!$O$18</c:f>
              <c:strCache>
                <c:ptCount val="1"/>
                <c:pt idx="0">
                  <c:v>売上被害額（平成27年9月関東･東北豪雨・平成30年7月豪雨の実績被害額をもとに推計して算出)</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atMod val="105000"/>
                </a:schemeClr>
              </a:solidFill>
              <a:prstDash val="solid"/>
            </a:ln>
            <a:effectLst>
              <a:outerShdw blurRad="40000" dist="20000" dir="5400000" rotWithShape="0">
                <a:srgbClr val="000000">
                  <a:alpha val="38000"/>
                </a:srgbClr>
              </a:outerShdw>
            </a:effectLst>
          </c:spPr>
          <c:invertIfNegative val="0"/>
          <c:cat>
            <c:strRef>
              <c:f>洪水害の影響度評価!$C$35:$G$35</c:f>
              <c:strCache>
                <c:ptCount val="5"/>
                <c:pt idx="0">
                  <c:v>0.5m未満</c:v>
                </c:pt>
                <c:pt idx="1">
                  <c:v>0.5～1m</c:v>
                </c:pt>
                <c:pt idx="2">
                  <c:v>1～2m</c:v>
                </c:pt>
                <c:pt idx="3">
                  <c:v>2～3m</c:v>
                </c:pt>
                <c:pt idx="4">
                  <c:v>3m以上</c:v>
                </c:pt>
              </c:strCache>
            </c:strRef>
          </c:cat>
          <c:val>
            <c:numRef>
              <c:f>洪水害の影響度評価!$K$21:$O$21</c:f>
              <c:numCache>
                <c:formatCode>#,##0_);[Red]\(#,##0\)</c:formatCode>
                <c:ptCount val="5"/>
                <c:pt idx="0">
                  <c:v>24388.346946198664</c:v>
                </c:pt>
                <c:pt idx="1">
                  <c:v>40409.96214590071</c:v>
                </c:pt>
                <c:pt idx="2">
                  <c:v>86188.150651146192</c:v>
                </c:pt>
                <c:pt idx="3">
                  <c:v>236624.50588754457</c:v>
                </c:pt>
                <c:pt idx="4">
                  <c:v>649638.68424504786</c:v>
                </c:pt>
              </c:numCache>
            </c:numRef>
          </c:val>
          <c:extLst>
            <c:ext xmlns:c16="http://schemas.microsoft.com/office/drawing/2014/chart" uri="{C3380CC4-5D6E-409C-BE32-E72D297353CC}">
              <c16:uniqueId val="{00000001-7C82-4264-9136-074077E90217}"/>
            </c:ext>
          </c:extLst>
        </c:ser>
        <c:dLbls>
          <c:showLegendKey val="0"/>
          <c:showVal val="0"/>
          <c:showCatName val="0"/>
          <c:showSerName val="0"/>
          <c:showPercent val="0"/>
          <c:showBubbleSize val="0"/>
        </c:dLbls>
        <c:gapWidth val="150"/>
        <c:axId val="743863040"/>
        <c:axId val="743864960"/>
      </c:barChart>
      <c:scatterChart>
        <c:scatterStyle val="smoothMarker"/>
        <c:varyColors val="0"/>
        <c:ser>
          <c:idx val="3"/>
          <c:order val="2"/>
          <c:tx>
            <c:strRef>
              <c:f>洪水害の影響度評価!$N$18</c:f>
              <c:strCache>
                <c:ptCount val="1"/>
                <c:pt idx="0">
                  <c:v>事業中断期間（平成27年9月関東･東北豪雨・平成30年7月豪雨の実績被害額をもとに推計して算出：右軸）</c:v>
                </c:pt>
              </c:strCache>
            </c:strRef>
          </c:tx>
          <c:spPr>
            <a:ln>
              <a:noFill/>
            </a:ln>
            <a:effectLst>
              <a:glow rad="63500">
                <a:schemeClr val="accent2">
                  <a:satMod val="175000"/>
                  <a:alpha val="40000"/>
                </a:schemeClr>
              </a:glow>
              <a:outerShdw blurRad="50800" dist="38100" dir="2700000" algn="tl" rotWithShape="0">
                <a:prstClr val="black">
                  <a:alpha val="40000"/>
                </a:prstClr>
              </a:outerShdw>
            </a:effectLst>
          </c:spPr>
          <c:marker>
            <c:symbol val="diamond"/>
            <c:size val="12"/>
            <c:spPr>
              <a:solidFill>
                <a:schemeClr val="accent6">
                  <a:lumMod val="75000"/>
                </a:schemeClr>
              </a:solidFill>
              <a:ln>
                <a:solidFill>
                  <a:srgbClr val="C00000"/>
                </a:solidFill>
              </a:ln>
              <a:effectLst>
                <a:glow rad="63500">
                  <a:schemeClr val="accent2">
                    <a:satMod val="175000"/>
                    <a:alpha val="40000"/>
                  </a:schemeClr>
                </a:glow>
                <a:outerShdw blurRad="50800" dist="38100" dir="2700000" algn="tl" rotWithShape="0">
                  <a:prstClr val="black">
                    <a:alpha val="40000"/>
                  </a:prstClr>
                </a:outerShdw>
              </a:effectLst>
            </c:spPr>
          </c:marker>
          <c:xVal>
            <c:strRef>
              <c:f>洪水害の影響度評価!$C$35:$G$35</c:f>
              <c:strCache>
                <c:ptCount val="5"/>
                <c:pt idx="0">
                  <c:v>0.5m未満</c:v>
                </c:pt>
                <c:pt idx="1">
                  <c:v>0.5～1m</c:v>
                </c:pt>
                <c:pt idx="2">
                  <c:v>1～2m</c:v>
                </c:pt>
                <c:pt idx="3">
                  <c:v>2～3m</c:v>
                </c:pt>
                <c:pt idx="4">
                  <c:v>3m以上</c:v>
                </c:pt>
              </c:strCache>
            </c:strRef>
          </c:xVal>
          <c:yVal>
            <c:numRef>
              <c:f>洪水害の影響度評価!$K$20:$O$20</c:f>
              <c:numCache>
                <c:formatCode>General</c:formatCode>
                <c:ptCount val="5"/>
                <c:pt idx="0">
                  <c:v>0.58532032670876788</c:v>
                </c:pt>
                <c:pt idx="1">
                  <c:v>0.96983909150161696</c:v>
                </c:pt>
                <c:pt idx="2">
                  <c:v>2.0685156156275086</c:v>
                </c:pt>
                <c:pt idx="3">
                  <c:v>5.6789881413010699</c:v>
                </c:pt>
                <c:pt idx="4">
                  <c:v>15.591328421881149</c:v>
                </c:pt>
              </c:numCache>
            </c:numRef>
          </c:yVal>
          <c:smooth val="1"/>
          <c:extLst>
            <c:ext xmlns:c16="http://schemas.microsoft.com/office/drawing/2014/chart" uri="{C3380CC4-5D6E-409C-BE32-E72D297353CC}">
              <c16:uniqueId val="{00000002-7C82-4264-9136-074077E90217}"/>
            </c:ext>
          </c:extLst>
        </c:ser>
        <c:dLbls>
          <c:showLegendKey val="0"/>
          <c:showVal val="0"/>
          <c:showCatName val="0"/>
          <c:showSerName val="0"/>
          <c:showPercent val="0"/>
          <c:showBubbleSize val="0"/>
        </c:dLbls>
        <c:axId val="743876480"/>
        <c:axId val="743874944"/>
      </c:scatterChart>
      <c:catAx>
        <c:axId val="743863040"/>
        <c:scaling>
          <c:orientation val="minMax"/>
        </c:scaling>
        <c:delete val="0"/>
        <c:axPos val="b"/>
        <c:numFmt formatCode="General" sourceLinked="1"/>
        <c:majorTickMark val="in"/>
        <c:minorTickMark val="none"/>
        <c:tickLblPos val="nextTo"/>
        <c:txPr>
          <a:bodyPr/>
          <a:lstStyle/>
          <a:p>
            <a:pPr>
              <a:defRPr sz="1000">
                <a:latin typeface="Meiryo UI" panose="020B0604030504040204" pitchFamily="50" charset="-128"/>
                <a:ea typeface="Meiryo UI" panose="020B0604030504040204" pitchFamily="50" charset="-128"/>
                <a:cs typeface="Meiryo UI" panose="020B0604030504040204" pitchFamily="50" charset="-128"/>
              </a:defRPr>
            </a:pPr>
            <a:endParaRPr lang="ja-JP"/>
          </a:p>
        </c:txPr>
        <c:crossAx val="743864960"/>
        <c:crosses val="autoZero"/>
        <c:auto val="1"/>
        <c:lblAlgn val="ctr"/>
        <c:lblOffset val="100"/>
        <c:noMultiLvlLbl val="0"/>
      </c:catAx>
      <c:valAx>
        <c:axId val="743864960"/>
        <c:scaling>
          <c:orientation val="minMax"/>
        </c:scaling>
        <c:delete val="0"/>
        <c:axPos val="l"/>
        <c:numFmt formatCode="#,##0_);[Red]\(#,##0\)" sourceLinked="1"/>
        <c:majorTickMark val="cross"/>
        <c:minorTickMark val="none"/>
        <c:tickLblPos val="nextTo"/>
        <c:txPr>
          <a:bodyPr/>
          <a:lstStyle/>
          <a:p>
            <a:pPr>
              <a:defRPr sz="1200">
                <a:latin typeface="Meiryo UI" panose="020B0604030504040204" pitchFamily="50" charset="-128"/>
                <a:ea typeface="Meiryo UI" panose="020B0604030504040204" pitchFamily="50" charset="-128"/>
                <a:cs typeface="Meiryo UI" panose="020B0604030504040204" pitchFamily="50" charset="-128"/>
              </a:defRPr>
            </a:pPr>
            <a:endParaRPr lang="ja-JP"/>
          </a:p>
        </c:txPr>
        <c:crossAx val="743863040"/>
        <c:crosses val="autoZero"/>
        <c:crossBetween val="between"/>
      </c:valAx>
      <c:valAx>
        <c:axId val="743874944"/>
        <c:scaling>
          <c:orientation val="minMax"/>
        </c:scaling>
        <c:delete val="0"/>
        <c:axPos val="r"/>
        <c:numFmt formatCode="General" sourceLinked="1"/>
        <c:majorTickMark val="out"/>
        <c:minorTickMark val="none"/>
        <c:tickLblPos val="nextTo"/>
        <c:txPr>
          <a:bodyPr/>
          <a:lstStyle/>
          <a:p>
            <a:pPr>
              <a:defRPr sz="1200">
                <a:latin typeface="Meiryo UI" panose="020B0604030504040204" pitchFamily="50" charset="-128"/>
                <a:ea typeface="Meiryo UI" panose="020B0604030504040204" pitchFamily="50" charset="-128"/>
                <a:cs typeface="Meiryo UI" panose="020B0604030504040204" pitchFamily="50" charset="-128"/>
              </a:defRPr>
            </a:pPr>
            <a:endParaRPr lang="ja-JP"/>
          </a:p>
        </c:txPr>
        <c:crossAx val="743876480"/>
        <c:crosses val="max"/>
        <c:crossBetween val="midCat"/>
      </c:valAx>
      <c:valAx>
        <c:axId val="743876480"/>
        <c:scaling>
          <c:orientation val="minMax"/>
        </c:scaling>
        <c:delete val="1"/>
        <c:axPos val="b"/>
        <c:numFmt formatCode="General" sourceLinked="1"/>
        <c:majorTickMark val="out"/>
        <c:minorTickMark val="none"/>
        <c:tickLblPos val="nextTo"/>
        <c:crossAx val="743874944"/>
        <c:crosses val="autoZero"/>
        <c:crossBetween val="midCat"/>
      </c:valAx>
      <c:spPr>
        <a:noFill/>
        <a:ln w="12700">
          <a:solidFill>
            <a:schemeClr val="tx1">
              <a:lumMod val="50000"/>
              <a:lumOff val="50000"/>
            </a:schemeClr>
          </a:solidFill>
        </a:ln>
      </c:spPr>
    </c:plotArea>
    <c:legend>
      <c:legendPos val="tr"/>
      <c:layout>
        <c:manualLayout>
          <c:xMode val="edge"/>
          <c:yMode val="edge"/>
          <c:x val="0.11973280027062344"/>
          <c:y val="1.3869545659019345E-2"/>
          <c:w val="0.77778099134138279"/>
          <c:h val="0.22340795558182872"/>
        </c:manualLayout>
      </c:layout>
      <c:overlay val="1"/>
      <c:spPr>
        <a:noFill/>
        <a:ln>
          <a:solidFill>
            <a:schemeClr val="tx1">
              <a:lumMod val="50000"/>
              <a:lumOff val="50000"/>
            </a:schemeClr>
          </a:solidFill>
        </a:ln>
      </c:spPr>
      <c:txPr>
        <a:bodyPr/>
        <a:lstStyle/>
        <a:p>
          <a:pPr>
            <a:defRPr sz="700">
              <a:latin typeface="Meiryo UI" panose="020B0604030504040204" pitchFamily="50" charset="-128"/>
              <a:ea typeface="Meiryo UI" panose="020B0604030504040204" pitchFamily="50" charset="-128"/>
              <a:cs typeface="Meiryo UI"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www.cao.go.jp/index.html" TargetMode="External"/><Relationship Id="rId7"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image" Target="../media/image4.emf"/><Relationship Id="rId5" Type="http://schemas.openxmlformats.org/officeDocument/2006/relationships/image" Target="../media/image3.emf"/><Relationship Id="rId4"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oneCell">
    <xdr:from>
      <xdr:col>1</xdr:col>
      <xdr:colOff>423118</xdr:colOff>
      <xdr:row>198</xdr:row>
      <xdr:rowOff>1116</xdr:rowOff>
    </xdr:from>
    <xdr:to>
      <xdr:col>2</xdr:col>
      <xdr:colOff>1700590</xdr:colOff>
      <xdr:row>200</xdr:row>
      <xdr:rowOff>149154</xdr:rowOff>
    </xdr:to>
    <xdr:pic>
      <xdr:nvPicPr>
        <xdr:cNvPr id="28" name="図 27">
          <a:extLst>
            <a:ext uri="{FF2B5EF4-FFF2-40B4-BE49-F238E27FC236}">
              <a16:creationId xmlns:a16="http://schemas.microsoft.com/office/drawing/2014/main" id="{9F705116-A21F-4EFF-8D24-999B043F1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808" y="47041478"/>
          <a:ext cx="3458368" cy="6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1836827</xdr:colOff>
      <xdr:row>12</xdr:row>
      <xdr:rowOff>167740</xdr:rowOff>
    </xdr:from>
    <xdr:to>
      <xdr:col>6</xdr:col>
      <xdr:colOff>1885950</xdr:colOff>
      <xdr:row>31</xdr:row>
      <xdr:rowOff>1990</xdr:rowOff>
    </xdr:to>
    <xdr:graphicFrame macro="">
      <xdr:nvGraphicFramePr>
        <xdr:cNvPr id="5" name="グラフ 4">
          <a:extLst>
            <a:ext uri="{FF2B5EF4-FFF2-40B4-BE49-F238E27FC236}">
              <a16:creationId xmlns:a16="http://schemas.microsoft.com/office/drawing/2014/main" id="{00000000-0008-0000-00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65810</xdr:colOff>
      <xdr:row>0</xdr:row>
      <xdr:rowOff>68701</xdr:rowOff>
    </xdr:from>
    <xdr:to>
      <xdr:col>6</xdr:col>
      <xdr:colOff>0</xdr:colOff>
      <xdr:row>2</xdr:row>
      <xdr:rowOff>145946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65810" y="68701"/>
          <a:ext cx="9962654" cy="567102"/>
        </a:xfrm>
        <a:prstGeom prst="rect">
          <a:avLst/>
        </a:prstGeom>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800" b="1">
              <a:latin typeface="メイリオ" panose="020B0604030504040204" pitchFamily="50" charset="-128"/>
              <a:ea typeface="メイリオ" panose="020B0604030504040204" pitchFamily="50" charset="-128"/>
              <a:cs typeface="メイリオ" panose="020B0604030504040204" pitchFamily="50" charset="-128"/>
            </a:rPr>
            <a:t>自然災害が事業に与える影響の参考指標ツール（洪水害版）</a:t>
          </a:r>
          <a:endParaRPr kumimoji="1" lang="en-US" altLang="ja-JP" sz="1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6</xdr:col>
      <xdr:colOff>166365</xdr:colOff>
      <xdr:row>0</xdr:row>
      <xdr:rowOff>112383</xdr:rowOff>
    </xdr:from>
    <xdr:to>
      <xdr:col>7</xdr:col>
      <xdr:colOff>16733</xdr:colOff>
      <xdr:row>2</xdr:row>
      <xdr:rowOff>99860</xdr:rowOff>
    </xdr:to>
    <xdr:pic>
      <xdr:nvPicPr>
        <xdr:cNvPr id="8" name="図 7" descr="内閣府 Cabinet Office, Government of Japan">
          <a:hlinkClick xmlns:r="http://schemas.openxmlformats.org/officeDocument/2006/relationships" r:id="rId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90659" y="112383"/>
          <a:ext cx="1637893" cy="463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1361</xdr:colOff>
      <xdr:row>2</xdr:row>
      <xdr:rowOff>245806</xdr:rowOff>
    </xdr:from>
    <xdr:to>
      <xdr:col>3</xdr:col>
      <xdr:colOff>1851229</xdr:colOff>
      <xdr:row>10</xdr:row>
      <xdr:rowOff>0</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70494" y="722056"/>
          <a:ext cx="5974808" cy="112917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16339</xdr:colOff>
      <xdr:row>14</xdr:row>
      <xdr:rowOff>88643</xdr:rowOff>
    </xdr:from>
    <xdr:ext cx="590803" cy="367408"/>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5535396" y="3430557"/>
          <a:ext cx="590803" cy="367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千円</a:t>
          </a:r>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t>
          </a:r>
          <a:endParaRPr kumimoji="1" lang="ja-JP" altLang="en-US" sz="11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twoCellAnchor>
    <xdr:from>
      <xdr:col>0</xdr:col>
      <xdr:colOff>65634</xdr:colOff>
      <xdr:row>74</xdr:row>
      <xdr:rowOff>136737</xdr:rowOff>
    </xdr:from>
    <xdr:to>
      <xdr:col>6</xdr:col>
      <xdr:colOff>7027</xdr:colOff>
      <xdr:row>76</xdr:row>
      <xdr:rowOff>132339</xdr:rowOff>
    </xdr:to>
    <xdr:sp macro="" textlink="">
      <xdr:nvSpPr>
        <xdr:cNvPr id="10" name="正方形/長方形 9">
          <a:extLst>
            <a:ext uri="{FF2B5EF4-FFF2-40B4-BE49-F238E27FC236}">
              <a16:creationId xmlns:a16="http://schemas.microsoft.com/office/drawing/2014/main" id="{00000000-0008-0000-0000-00000A000000}"/>
            </a:ext>
          </a:extLst>
        </xdr:cNvPr>
        <xdr:cNvSpPr/>
      </xdr:nvSpPr>
      <xdr:spPr>
        <a:xfrm>
          <a:off x="65634" y="17987708"/>
          <a:ext cx="9948246" cy="578307"/>
        </a:xfrm>
        <a:prstGeom prst="rect">
          <a:avLst/>
        </a:prstGeom>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800" b="1">
              <a:latin typeface="メイリオ" panose="020B0604030504040204" pitchFamily="50" charset="-128"/>
              <a:ea typeface="メイリオ" panose="020B0604030504040204" pitchFamily="50" charset="-128"/>
              <a:cs typeface="メイリオ" panose="020B0604030504040204" pitchFamily="50" charset="-128"/>
            </a:rPr>
            <a:t>自然災害が事業に与える影響の参考指標ツール（洪水害版）</a:t>
          </a:r>
        </a:p>
      </xdr:txBody>
    </xdr:sp>
    <xdr:clientData/>
  </xdr:twoCellAnchor>
  <xdr:twoCellAnchor editAs="oneCell">
    <xdr:from>
      <xdr:col>6</xdr:col>
      <xdr:colOff>154983</xdr:colOff>
      <xdr:row>74</xdr:row>
      <xdr:rowOff>180419</xdr:rowOff>
    </xdr:from>
    <xdr:to>
      <xdr:col>7</xdr:col>
      <xdr:colOff>5351</xdr:colOff>
      <xdr:row>76</xdr:row>
      <xdr:rowOff>198313</xdr:rowOff>
    </xdr:to>
    <xdr:pic>
      <xdr:nvPicPr>
        <xdr:cNvPr id="12" name="図 11" descr="内閣府 Cabinet Office, Government of Japan">
          <a:hlinkClick xmlns:r="http://schemas.openxmlformats.org/officeDocument/2006/relationships" r:id="rId3"/>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83447" y="17828883"/>
          <a:ext cx="1796190" cy="477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216247</xdr:colOff>
      <xdr:row>3</xdr:row>
      <xdr:rowOff>239067</xdr:rowOff>
    </xdr:from>
    <xdr:to>
      <xdr:col>3</xdr:col>
      <xdr:colOff>1730576</xdr:colOff>
      <xdr:row>7</xdr:row>
      <xdr:rowOff>152558</xdr:rowOff>
    </xdr:to>
    <xdr:sp macro="" textlink="">
      <xdr:nvSpPr>
        <xdr:cNvPr id="3" name="四角形吹き出し 2">
          <a:extLst>
            <a:ext uri="{FF2B5EF4-FFF2-40B4-BE49-F238E27FC236}">
              <a16:creationId xmlns:a16="http://schemas.microsoft.com/office/drawing/2014/main" id="{00000000-0008-0000-0000-000003000000}"/>
            </a:ext>
          </a:extLst>
        </xdr:cNvPr>
        <xdr:cNvSpPr/>
      </xdr:nvSpPr>
      <xdr:spPr>
        <a:xfrm>
          <a:off x="3993590" y="903096"/>
          <a:ext cx="1514329" cy="914976"/>
        </a:xfrm>
        <a:prstGeom prst="wedgeRectCallout">
          <a:avLst>
            <a:gd name="adj1" fmla="val -63373"/>
            <a:gd name="adj2" fmla="val 43402"/>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lnSpc>
              <a:spcPts val="1400"/>
            </a:lnSpc>
            <a:spcBef>
              <a:spcPts val="600"/>
            </a:spcBef>
          </a:pPr>
          <a:r>
            <a:rPr kumimoji="1" lang="ja-JP" altLang="en-US" sz="900" u="sng">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■注意点</a:t>
          </a:r>
          <a:endParaRPr kumimoji="1" lang="en-US" altLang="ja-JP" sz="900" u="sng">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lnSpc>
              <a:spcPts val="1000"/>
            </a:lnSpc>
            <a:spcBef>
              <a:spcPts val="0"/>
            </a:spcBef>
          </a:pPr>
          <a:r>
            <a:rPr kumimoji="1" lang="ja-JP" altLang="en-US" sz="9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「実績値」を選択した場合、浸水深さの大小と被害の大小が必ずしも一致しない場合があります。</a:t>
          </a:r>
        </a:p>
      </xdr:txBody>
    </xdr:sp>
    <xdr:clientData/>
  </xdr:twoCellAnchor>
  <xdr:twoCellAnchor>
    <xdr:from>
      <xdr:col>1</xdr:col>
      <xdr:colOff>44823</xdr:colOff>
      <xdr:row>44</xdr:row>
      <xdr:rowOff>12883</xdr:rowOff>
    </xdr:from>
    <xdr:to>
      <xdr:col>6</xdr:col>
      <xdr:colOff>1860174</xdr:colOff>
      <xdr:row>73</xdr:row>
      <xdr:rowOff>136711</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12058" y="10815354"/>
          <a:ext cx="11754969" cy="6544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nSpc>
              <a:spcPts val="1300"/>
            </a:lnSpc>
          </a:pPr>
          <a:r>
            <a:rPr kumimoji="1" lang="ja-JP" altLang="en-US" sz="1000" u="sng">
              <a:latin typeface="メイリオ" panose="020B0604030504040204" pitchFamily="50" charset="-128"/>
              <a:ea typeface="メイリオ" panose="020B0604030504040204" pitchFamily="50" charset="-128"/>
              <a:cs typeface="メイリオ" panose="020B0604030504040204" pitchFamily="50" charset="-128"/>
            </a:rPr>
            <a:t>表示されている数値全般に関する注意事項</a:t>
          </a:r>
          <a:endParaRPr kumimoji="1" lang="en-US" altLang="ja-JP" sz="1000" u="sng">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■本参考指標は、主に洪水害（外水氾濫）による被害の推定を対象としています。その他の洪水害に起因した複合災害のうち、土砂災害の被害が含まれていることにご留意ください。 また、浸水害（内水氾濫）は対象外です。</a:t>
          </a:r>
          <a:endPar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ts val="1300"/>
            </a:lnSpc>
            <a:spcBef>
              <a:spcPts val="0"/>
            </a:spcBef>
            <a:spcAft>
              <a:spcPts val="0"/>
            </a:spcAft>
            <a:buClrTx/>
            <a:buSzTx/>
            <a:buFontTx/>
            <a:buNone/>
            <a:tabLst/>
            <a:defRPr/>
          </a:pP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本参考指標は、平野部の洪水害・山間部の洪水害を以下の区分で集計したものです：</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a:r>
          <a:b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b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・平野部の洪水害：平成</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27</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9</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月関東･東北豪雨での企業の被害、および、平成</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30</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7</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月豪雨での企業の被害</a:t>
          </a:r>
          <a:endPar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・山間部の洪水害：平成</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29</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7</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月九州北部豪雨での企業の被害、および、平成</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30</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7</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月豪雨での企業の被害</a:t>
          </a:r>
          <a:endPar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■本参考指標は以下の点から、実際の被害から乖離する可能性があること、今後発生する全ての洪水害に適用できるものではないことにご留意ください： </a:t>
          </a:r>
          <a:endPar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本指標は、会社の業種と規模のみで被害を算出しています。そのため、建物・設備・原材料・商品等の耐水性・設置高さなど、実態を勘案した場合の想定とは乖離する場合があります。また、規模については、従業員数一人当たりの被害額として規準化しているため、推計額は従業員数に比例します。</a:t>
          </a: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本指標は、平成</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27</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9</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月関東･東北豪雨・平成</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30</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7</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月豪雨と平成</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29</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7</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月九州北部豪雨における実績データのみを基に算出しているため、同じ浸水深でも推定被害額が大きく乖離する場合があります。特に、山間部の洪水害の被害額については、土砂災害の被害額が含まれています。</a:t>
          </a:r>
          <a:endPar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一般論として、大都市と地方都市では被害の出方に違いが生じることがあります。例えば、平野部の洪水での「売上の被害額」は平成</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27</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9</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月関東･東北豪雨・平成</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30</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7</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月豪雨の実績被害をもとに算出していますが、より大都市で被害が発生した場合では、売上被害額が増加する場合があります。</a:t>
          </a: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本参考指標を集計する上で使用した浸水深の多くは各企業本社位置でのものであり、複数の事業所をもつ企業の場合、本社以外の被害額が除かれず、本社に加算されている場合があります。例えば、本社位置で床下浸水で被害額が</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0</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円、本社以外の拠点で床上浸水で被害額が</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1,000</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千円だった場合、床下浸水で被害額が</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1,000</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千円として算出されています。また、本参考指標は単独拠点の被害算出を主な目的とし、複数拠点の被害の算出は目的外とします。　</a:t>
          </a: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注</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1) </a:t>
          </a: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■左上の業種・従業員の選択の下の「表示するデータの種類」セルから、標準ケースとして推計値を、参考ケースとして実績値を、それぞれ選択できます。</a:t>
          </a: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・「推計値」は、業種・従業員数を区分しない場合の平均被害額（又は平均事業中断期間）から算出された近似曲線に、各業種区分・従業員数区分別の影響を考慮して算出しています。</a:t>
          </a: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実績値」は、被害を集計した実績値が表示されます。実被害データのため、サンプル数の限界から、浸水深の大小と被害の大小が必ずしも一致しない場合があります。また、「実績値」を選択した場合、該当データが存在しない場合にはグラフ上に表示されず、被害額・事業中断期間を示すセル上には「</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nodata</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」と表示されます。</a:t>
          </a:r>
          <a:endPar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■事業中断期間は、国立研究開発法人 土木研究所 水災害・リスクマネジメント国際センター様などの各団体のご協力のもと、ご提供頂いた企業の洪水害の事業中断期間データに基づき推計したものです。事業中断期間は、洪水発生から事業を再開した時期までの期間となり、売上被害額は、入力された年間売上高を</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12</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で割った月間売上高に事業中断期間を乗じた額です。また、元データ数の制約から、事業中断期間・売上被害額ともに、平野部・山間部を分けずに推計した値です。また、推計値については、業種区分を製造業と製造業以外の</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2</a:t>
          </a: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区分で推計した値です。</a:t>
          </a: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注</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2)</a:t>
          </a: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■常総市商工会様、国立研究開発法人 土木研究所 水災害・リスクマネジメント国際センター様などの各団体のご協力のもと、ご提供頂いた企業の洪水害の被害額データに基づき推計したものです。</a:t>
          </a:r>
          <a:endPar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注</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3)</a:t>
          </a: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■直接被害額は、主に有形固定資産の被害額が対象となりますが、車両等の被害も含まれています。</a:t>
          </a: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注</a:t>
          </a:r>
          <a:r>
            <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4)</a:t>
          </a: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■福岡県様、大分県様などの各団体のご協力のもと、ご提供頂いた企業の洪水害の被害額データに基づき推計したものです。</a:t>
          </a:r>
          <a:endParaRPr kumimoji="1" lang="en-US" altLang="ja-JP" sz="10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0</xdr:col>
      <xdr:colOff>65634</xdr:colOff>
      <xdr:row>148</xdr:row>
      <xdr:rowOff>136737</xdr:rowOff>
    </xdr:from>
    <xdr:to>
      <xdr:col>6</xdr:col>
      <xdr:colOff>7027</xdr:colOff>
      <xdr:row>150</xdr:row>
      <xdr:rowOff>132339</xdr:rowOff>
    </xdr:to>
    <xdr:sp macro="" textlink="">
      <xdr:nvSpPr>
        <xdr:cNvPr id="23" name="正方形/長方形 22">
          <a:extLst>
            <a:ext uri="{FF2B5EF4-FFF2-40B4-BE49-F238E27FC236}">
              <a16:creationId xmlns:a16="http://schemas.microsoft.com/office/drawing/2014/main" id="{AA5B2A8B-36EC-442B-BE6B-D7D9E472957D}"/>
            </a:ext>
          </a:extLst>
        </xdr:cNvPr>
        <xdr:cNvSpPr/>
      </xdr:nvSpPr>
      <xdr:spPr>
        <a:xfrm>
          <a:off x="65634" y="16767387"/>
          <a:ext cx="9961693" cy="567102"/>
        </a:xfrm>
        <a:prstGeom prst="rect">
          <a:avLst/>
        </a:prstGeom>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800" b="1">
              <a:latin typeface="メイリオ" panose="020B0604030504040204" pitchFamily="50" charset="-128"/>
              <a:ea typeface="メイリオ" panose="020B0604030504040204" pitchFamily="50" charset="-128"/>
              <a:cs typeface="メイリオ" panose="020B0604030504040204" pitchFamily="50" charset="-128"/>
            </a:rPr>
            <a:t>自然災害が事業に与える影響の参考指標ツール（洪水害版）</a:t>
          </a:r>
        </a:p>
      </xdr:txBody>
    </xdr:sp>
    <xdr:clientData/>
  </xdr:twoCellAnchor>
  <xdr:oneCellAnchor>
    <xdr:from>
      <xdr:col>6</xdr:col>
      <xdr:colOff>154983</xdr:colOff>
      <xdr:row>148</xdr:row>
      <xdr:rowOff>180419</xdr:rowOff>
    </xdr:from>
    <xdr:ext cx="1793468" cy="477335"/>
    <xdr:pic>
      <xdr:nvPicPr>
        <xdr:cNvPr id="24" name="図 23" descr="内閣府 Cabinet Office, Government of Japan">
          <a:hlinkClick xmlns:r="http://schemas.openxmlformats.org/officeDocument/2006/relationships" r:id="rId3"/>
          <a:extLst>
            <a:ext uri="{FF2B5EF4-FFF2-40B4-BE49-F238E27FC236}">
              <a16:creationId xmlns:a16="http://schemas.microsoft.com/office/drawing/2014/main" id="{26987D00-244C-4C7F-9365-BAE2954BDF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75283" y="16811069"/>
          <a:ext cx="1793468" cy="4773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883227</xdr:colOff>
      <xdr:row>196</xdr:row>
      <xdr:rowOff>98435</xdr:rowOff>
    </xdr:from>
    <xdr:to>
      <xdr:col>6</xdr:col>
      <xdr:colOff>1578990</xdr:colOff>
      <xdr:row>210</xdr:row>
      <xdr:rowOff>56028</xdr:rowOff>
    </xdr:to>
    <xdr:sp macro="" textlink="">
      <xdr:nvSpPr>
        <xdr:cNvPr id="32" name="テキスト ボックス 31">
          <a:extLst>
            <a:ext uri="{FF2B5EF4-FFF2-40B4-BE49-F238E27FC236}">
              <a16:creationId xmlns:a16="http://schemas.microsoft.com/office/drawing/2014/main" id="{9CB0419B-F06E-4A9C-907B-768FADA427FA}"/>
            </a:ext>
          </a:extLst>
        </xdr:cNvPr>
        <xdr:cNvSpPr txBox="1"/>
      </xdr:nvSpPr>
      <xdr:spPr>
        <a:xfrm>
          <a:off x="5074227" y="47359753"/>
          <a:ext cx="6514672" cy="33519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nSpc>
              <a:spcPts val="1200"/>
            </a:lnSpc>
          </a:pP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N%</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非超過確率値の推計の方法については、以下の例を参考にしてください：</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例）</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90%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非超過確率値を算出する場合：</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90%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非超過確率値：</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10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件に</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9</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件がその数値以内に収まり、</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件がその数値を超える数値）</a:t>
          </a:r>
        </a:p>
        <a:p>
          <a:pPr>
            <a:lnSpc>
              <a:spcPts val="1200"/>
            </a:lnSpc>
          </a:pP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・平野部の洪水害の場合</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・業種：卸売業・小売業</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・従業員数：</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5</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人</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・年間売上高：</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100,000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千円</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・浸水深：</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0.5m</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未満の場合</a:t>
          </a:r>
        </a:p>
        <a:p>
          <a:pPr>
            <a:lnSpc>
              <a:spcPts val="1200"/>
            </a:lnSpc>
          </a:pP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推定値（以下</a:t>
          </a:r>
          <a:r>
            <a:rPr kumimoji="1" lang="ja-JP" altLang="en-US" sz="1000" b="1">
              <a:latin typeface="メイリオ" panose="020B0604030504040204" pitchFamily="50" charset="-128"/>
              <a:ea typeface="メイリオ" panose="020B0604030504040204" pitchFamily="50" charset="-128"/>
              <a:cs typeface="メイリオ" panose="020B0604030504040204" pitchFamily="50" charset="-128"/>
            </a:rPr>
            <a:t>太字</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）に表内の非超過確率値を算出する係数（以下</a:t>
          </a:r>
          <a:r>
            <a:rPr kumimoji="1" lang="ja-JP" altLang="en-US" sz="1000" u="sng">
              <a:latin typeface="メイリオ" panose="020B0604030504040204" pitchFamily="50" charset="-128"/>
              <a:ea typeface="メイリオ" panose="020B0604030504040204" pitchFamily="50" charset="-128"/>
              <a:cs typeface="メイリオ" panose="020B0604030504040204" pitchFamily="50" charset="-128"/>
            </a:rPr>
            <a:t>下線</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）を乗じることで算出します：</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それぞれの</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90%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非超過確率値の計算（売上被害額の係数には事業中断期間の係数を使用）：</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・直接損害額：</a:t>
          </a:r>
          <a:r>
            <a:rPr kumimoji="1" lang="en-US" altLang="ja-JP" sz="1000" b="1">
              <a:latin typeface="メイリオ" panose="020B0604030504040204" pitchFamily="50" charset="-128"/>
              <a:ea typeface="メイリオ" panose="020B0604030504040204" pitchFamily="50" charset="-128"/>
              <a:cs typeface="メイリオ" panose="020B0604030504040204" pitchFamily="50" charset="-128"/>
            </a:rPr>
            <a:t>6,268</a:t>
          </a:r>
          <a:r>
            <a:rPr kumimoji="1" lang="ja-JP" altLang="en-US" sz="1000" b="1">
              <a:latin typeface="メイリオ" panose="020B0604030504040204" pitchFamily="50" charset="-128"/>
              <a:ea typeface="メイリオ" panose="020B0604030504040204" pitchFamily="50" charset="-128"/>
              <a:cs typeface="メイリオ" panose="020B0604030504040204" pitchFamily="50" charset="-128"/>
            </a:rPr>
            <a:t>千円</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u="sng">
              <a:latin typeface="メイリオ" panose="020B0604030504040204" pitchFamily="50" charset="-128"/>
              <a:ea typeface="メイリオ" panose="020B0604030504040204" pitchFamily="50" charset="-128"/>
              <a:cs typeface="メイリオ" panose="020B0604030504040204" pitchFamily="50" charset="-128"/>
            </a:rPr>
            <a:t>2.85</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17</a:t>
          </a:r>
          <a:r>
            <a:rPr kumimoji="1" lang="en-US" altLang="ja-JP" sz="1100">
              <a:solidFill>
                <a:schemeClr val="dk1"/>
              </a:solidFill>
              <a:effectLst/>
              <a:latin typeface="+mn-lt"/>
              <a:ea typeface="+mn-ea"/>
              <a:cs typeface="+mn-cs"/>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864</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千円</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・事業中断期間：</a:t>
          </a:r>
          <a:r>
            <a:rPr kumimoji="1" lang="en-US" altLang="ja-JP" sz="1000" b="1">
              <a:latin typeface="メイリオ" panose="020B0604030504040204" pitchFamily="50" charset="-128"/>
              <a:ea typeface="メイリオ" panose="020B0604030504040204" pitchFamily="50" charset="-128"/>
              <a:cs typeface="メイリオ" panose="020B0604030504040204" pitchFamily="50" charset="-128"/>
            </a:rPr>
            <a:t>0.52</a:t>
          </a:r>
          <a:r>
            <a:rPr kumimoji="1" lang="ja-JP" altLang="en-US" sz="1000" b="1">
              <a:latin typeface="メイリオ" panose="020B0604030504040204" pitchFamily="50" charset="-128"/>
              <a:ea typeface="メイリオ" panose="020B0604030504040204" pitchFamily="50" charset="-128"/>
              <a:cs typeface="メイリオ" panose="020B0604030504040204" pitchFamily="50" charset="-128"/>
            </a:rPr>
            <a:t>ヶ月</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u="sng">
              <a:latin typeface="メイリオ" panose="020B0604030504040204" pitchFamily="50" charset="-128"/>
              <a:ea typeface="メイリオ" panose="020B0604030504040204" pitchFamily="50" charset="-128"/>
              <a:cs typeface="メイリオ" panose="020B0604030504040204" pitchFamily="50" charset="-128"/>
            </a:rPr>
            <a:t>1.68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0.87</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ヶ月</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・売上被害額：</a:t>
          </a:r>
          <a:r>
            <a:rPr kumimoji="1" lang="en-US" altLang="ja-JP" sz="1000" b="1">
              <a:latin typeface="メイリオ" panose="020B0604030504040204" pitchFamily="50" charset="-128"/>
              <a:ea typeface="メイリオ" panose="020B0604030504040204" pitchFamily="50" charset="-128"/>
              <a:cs typeface="メイリオ" panose="020B0604030504040204" pitchFamily="50" charset="-128"/>
            </a:rPr>
            <a:t>4,353</a:t>
          </a:r>
          <a:r>
            <a:rPr kumimoji="1" lang="ja-JP" altLang="en-US" sz="1000" b="1">
              <a:latin typeface="メイリオ" panose="020B0604030504040204" pitchFamily="50" charset="-128"/>
              <a:ea typeface="メイリオ" panose="020B0604030504040204" pitchFamily="50" charset="-128"/>
              <a:cs typeface="メイリオ" panose="020B0604030504040204" pitchFamily="50" charset="-128"/>
            </a:rPr>
            <a:t>千円</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u="sng">
              <a:latin typeface="メイリオ" panose="020B0604030504040204" pitchFamily="50" charset="-128"/>
              <a:ea typeface="メイリオ" panose="020B0604030504040204" pitchFamily="50" charset="-128"/>
              <a:cs typeface="メイリオ" panose="020B0604030504040204" pitchFamily="50" charset="-128"/>
            </a:rPr>
            <a:t>1.68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7,313</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千円</a:t>
          </a:r>
        </a:p>
        <a:p>
          <a:pPr>
            <a:lnSpc>
              <a:spcPts val="1200"/>
            </a:lnSpc>
          </a:pP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xdr:col>
      <xdr:colOff>44823</xdr:colOff>
      <xdr:row>212</xdr:row>
      <xdr:rowOff>246527</xdr:rowOff>
    </xdr:from>
    <xdr:to>
      <xdr:col>6</xdr:col>
      <xdr:colOff>1924049</xdr:colOff>
      <xdr:row>221</xdr:row>
      <xdr:rowOff>22412</xdr:rowOff>
    </xdr:to>
    <xdr:sp macro="" textlink="">
      <xdr:nvSpPr>
        <xdr:cNvPr id="34" name="テキスト ボックス 33">
          <a:extLst>
            <a:ext uri="{FF2B5EF4-FFF2-40B4-BE49-F238E27FC236}">
              <a16:creationId xmlns:a16="http://schemas.microsoft.com/office/drawing/2014/main" id="{BAF00FCF-1069-4CC7-89D2-F10770882995}"/>
            </a:ext>
          </a:extLst>
        </xdr:cNvPr>
        <xdr:cNvSpPr txBox="1"/>
      </xdr:nvSpPr>
      <xdr:spPr>
        <a:xfrm>
          <a:off x="111498" y="51052877"/>
          <a:ext cx="11832851" cy="1957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nSpc>
              <a:spcPts val="1500"/>
            </a:lnSpc>
          </a:pPr>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■本参考指標の作成にあたりましては、以下の機関を始めとした各団体より、洪水害による企業被害に関する調査データを提供いただきました。貴重なデータのご提供をここに感謝申し上げます。</a:t>
          </a:r>
          <a:endParaRPr kumimoji="1" lang="en-US" altLang="ja-JP" sz="900">
            <a:latin typeface="メイリオ" panose="020B0604030504040204" pitchFamily="50" charset="-128"/>
            <a:ea typeface="メイリオ" panose="020B0604030504040204" pitchFamily="50" charset="-128"/>
            <a:cs typeface="メイリオ" panose="020B0604030504040204" pitchFamily="50" charset="-128"/>
          </a:endParaRPr>
        </a:p>
        <a:p>
          <a:pPr>
            <a:lnSpc>
              <a:spcPts val="1500"/>
            </a:lnSpc>
          </a:pPr>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　・常総市商工会様</a:t>
          </a:r>
          <a:endParaRPr kumimoji="1" lang="en-US" altLang="ja-JP" sz="900">
            <a:latin typeface="メイリオ" panose="020B0604030504040204" pitchFamily="50" charset="-128"/>
            <a:ea typeface="メイリオ" panose="020B0604030504040204" pitchFamily="50" charset="-128"/>
            <a:cs typeface="メイリオ" panose="020B0604030504040204" pitchFamily="50" charset="-128"/>
          </a:endParaRPr>
        </a:p>
        <a:p>
          <a:pPr>
            <a:lnSpc>
              <a:spcPts val="1500"/>
            </a:lnSpc>
          </a:pPr>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　・国立研究開発法人 土木研究所 水災害・リスクマネジメント国際センター 様</a:t>
          </a:r>
          <a:endParaRPr kumimoji="1" lang="en-US" altLang="ja-JP" sz="900">
            <a:latin typeface="メイリオ" panose="020B0604030504040204" pitchFamily="50" charset="-128"/>
            <a:ea typeface="メイリオ" panose="020B0604030504040204" pitchFamily="50" charset="-128"/>
            <a:cs typeface="メイリオ" panose="020B0604030504040204" pitchFamily="50" charset="-128"/>
          </a:endParaRPr>
        </a:p>
        <a:p>
          <a:pPr>
            <a:lnSpc>
              <a:spcPts val="1500"/>
            </a:lnSpc>
          </a:pPr>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　・福岡県様</a:t>
          </a:r>
          <a:endParaRPr kumimoji="1" lang="en-US" altLang="ja-JP" sz="900">
            <a:latin typeface="メイリオ" panose="020B0604030504040204" pitchFamily="50" charset="-128"/>
            <a:ea typeface="メイリオ" panose="020B0604030504040204" pitchFamily="50" charset="-128"/>
            <a:cs typeface="メイリオ" panose="020B0604030504040204" pitchFamily="50" charset="-128"/>
          </a:endParaRPr>
        </a:p>
        <a:p>
          <a:pPr>
            <a:lnSpc>
              <a:spcPts val="1500"/>
            </a:lnSpc>
          </a:pPr>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　・大分県様</a:t>
          </a:r>
          <a:endParaRPr kumimoji="1" lang="en-US" altLang="ja-JP" sz="900">
            <a:latin typeface="メイリオ" panose="020B0604030504040204" pitchFamily="50" charset="-128"/>
            <a:ea typeface="メイリオ" panose="020B0604030504040204" pitchFamily="50" charset="-128"/>
            <a:cs typeface="メイリオ" panose="020B0604030504040204" pitchFamily="50" charset="-128"/>
          </a:endParaRPr>
        </a:p>
        <a:p>
          <a:pPr>
            <a:lnSpc>
              <a:spcPts val="1500"/>
            </a:lnSpc>
          </a:pPr>
          <a:endParaRPr kumimoji="1" lang="en-US" altLang="ja-JP" sz="900">
            <a:latin typeface="メイリオ" panose="020B0604030504040204" pitchFamily="50" charset="-128"/>
            <a:ea typeface="メイリオ" panose="020B0604030504040204" pitchFamily="50" charset="-128"/>
            <a:cs typeface="メイリオ" panose="020B0604030504040204" pitchFamily="50" charset="-128"/>
          </a:endParaRPr>
        </a:p>
        <a:p>
          <a:pPr>
            <a:lnSpc>
              <a:spcPts val="1500"/>
            </a:lnSpc>
          </a:pPr>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■平成</a:t>
          </a: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27</a:t>
          </a:r>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9</a:t>
          </a:r>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月関東・東北豪雨、平成</a:t>
          </a: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29</a:t>
          </a:r>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7</a:t>
          </a:r>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月九州北部豪雨における企業立地点での浸水深データとして、京都大学・佐山准教授の推定・解析による浸水深分布データを使用しました。ここに感謝申し上げます。</a:t>
          </a:r>
        </a:p>
      </xdr:txBody>
    </xdr:sp>
    <xdr:clientData/>
  </xdr:twoCellAnchor>
  <xdr:twoCellAnchor editAs="oneCell">
    <xdr:from>
      <xdr:col>1</xdr:col>
      <xdr:colOff>114628</xdr:colOff>
      <xdr:row>167</xdr:row>
      <xdr:rowOff>151903</xdr:rowOff>
    </xdr:from>
    <xdr:to>
      <xdr:col>3</xdr:col>
      <xdr:colOff>1690582</xdr:colOff>
      <xdr:row>185</xdr:row>
      <xdr:rowOff>163401</xdr:rowOff>
    </xdr:to>
    <xdr:pic>
      <xdr:nvPicPr>
        <xdr:cNvPr id="39" name="図 38">
          <a:extLst>
            <a:ext uri="{FF2B5EF4-FFF2-40B4-BE49-F238E27FC236}">
              <a16:creationId xmlns:a16="http://schemas.microsoft.com/office/drawing/2014/main" id="{EAF8447C-2C76-4D3D-B527-E41DF2FC34A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3901" y="40382039"/>
          <a:ext cx="5697681" cy="437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1839969</xdr:colOff>
      <xdr:row>167</xdr:row>
      <xdr:rowOff>150448</xdr:rowOff>
    </xdr:from>
    <xdr:to>
      <xdr:col>7</xdr:col>
      <xdr:colOff>6344</xdr:colOff>
      <xdr:row>185</xdr:row>
      <xdr:rowOff>150446</xdr:rowOff>
    </xdr:to>
    <xdr:pic>
      <xdr:nvPicPr>
        <xdr:cNvPr id="40" name="図 39">
          <a:extLst>
            <a:ext uri="{FF2B5EF4-FFF2-40B4-BE49-F238E27FC236}">
              <a16:creationId xmlns:a16="http://schemas.microsoft.com/office/drawing/2014/main" id="{515CC444-8724-4E4C-B7AD-6722431B31F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0969" y="40380584"/>
          <a:ext cx="5734618" cy="4364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448234</xdr:colOff>
      <xdr:row>186</xdr:row>
      <xdr:rowOff>43440</xdr:rowOff>
    </xdr:from>
    <xdr:to>
      <xdr:col>6</xdr:col>
      <xdr:colOff>1857207</xdr:colOff>
      <xdr:row>189</xdr:row>
      <xdr:rowOff>98814</xdr:rowOff>
    </xdr:to>
    <xdr:sp macro="" textlink="">
      <xdr:nvSpPr>
        <xdr:cNvPr id="6" name="テキスト ボックス 5">
          <a:extLst>
            <a:ext uri="{FF2B5EF4-FFF2-40B4-BE49-F238E27FC236}">
              <a16:creationId xmlns:a16="http://schemas.microsoft.com/office/drawing/2014/main" id="{DE1690D4-0966-4837-9691-5E534A268C1F}"/>
            </a:ext>
          </a:extLst>
        </xdr:cNvPr>
        <xdr:cNvSpPr txBox="1"/>
      </xdr:nvSpPr>
      <xdr:spPr>
        <a:xfrm>
          <a:off x="6578870" y="44880213"/>
          <a:ext cx="5288246" cy="78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ja-JP" altLang="en-US" sz="900">
              <a:latin typeface="メイリオ" panose="020B0604030504040204" pitchFamily="50" charset="-128"/>
              <a:ea typeface="メイリオ" panose="020B0604030504040204" pitchFamily="50" charset="-128"/>
            </a:rPr>
            <a:t>出典：国土地理院ウェブサイト　「地形から学ぶ災害危険性」</a:t>
          </a:r>
        </a:p>
        <a:p>
          <a:pPr algn="r"/>
          <a:r>
            <a:rPr kumimoji="1" lang="en-US" altLang="ja-JP" sz="900">
              <a:latin typeface="メイリオ" panose="020B0604030504040204" pitchFamily="50" charset="-128"/>
              <a:ea typeface="メイリオ" panose="020B0604030504040204" pitchFamily="50" charset="-128"/>
            </a:rPr>
            <a:t>http://www.gsi.go.jp/CHIRIKYOUIKU/bousaichirikyouiku_content.html</a:t>
          </a:r>
        </a:p>
      </xdr:txBody>
    </xdr:sp>
    <xdr:clientData/>
  </xdr:twoCellAnchor>
  <xdr:twoCellAnchor>
    <xdr:from>
      <xdr:col>1</xdr:col>
      <xdr:colOff>63155</xdr:colOff>
      <xdr:row>152</xdr:row>
      <xdr:rowOff>227772</xdr:rowOff>
    </xdr:from>
    <xdr:to>
      <xdr:col>6</xdr:col>
      <xdr:colOff>1772478</xdr:colOff>
      <xdr:row>171</xdr:row>
      <xdr:rowOff>145675</xdr:rowOff>
    </xdr:to>
    <xdr:sp macro="" textlink="">
      <xdr:nvSpPr>
        <xdr:cNvPr id="9" name="テキスト ボックス 8">
          <a:extLst>
            <a:ext uri="{FF2B5EF4-FFF2-40B4-BE49-F238E27FC236}">
              <a16:creationId xmlns:a16="http://schemas.microsoft.com/office/drawing/2014/main" id="{C986B3D8-2408-42AE-8C34-B6832AB36635}"/>
            </a:ext>
          </a:extLst>
        </xdr:cNvPr>
        <xdr:cNvSpPr txBox="1"/>
      </xdr:nvSpPr>
      <xdr:spPr>
        <a:xfrm>
          <a:off x="130390" y="36221066"/>
          <a:ext cx="11648941" cy="450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メイリオ" panose="020B0604030504040204" pitchFamily="50" charset="-128"/>
              <a:ea typeface="メイリオ" panose="020B0604030504040204" pitchFamily="50" charset="-128"/>
            </a:rPr>
            <a:t>本参考指標は、企業の洪水害の被害データとして、平成</a:t>
          </a:r>
          <a:r>
            <a:rPr kumimoji="1" lang="en-US" altLang="ja-JP" sz="1000">
              <a:latin typeface="メイリオ" panose="020B0604030504040204" pitchFamily="50" charset="-128"/>
              <a:ea typeface="メイリオ" panose="020B0604030504040204" pitchFamily="50" charset="-128"/>
            </a:rPr>
            <a:t>27</a:t>
          </a:r>
          <a:r>
            <a:rPr kumimoji="1" lang="ja-JP" altLang="en-US" sz="1000">
              <a:latin typeface="メイリオ" panose="020B0604030504040204" pitchFamily="50" charset="-128"/>
              <a:ea typeface="メイリオ" panose="020B0604030504040204" pitchFamily="50" charset="-128"/>
            </a:rPr>
            <a:t>年</a:t>
          </a:r>
          <a:r>
            <a:rPr kumimoji="1" lang="en-US" altLang="ja-JP" sz="1000">
              <a:latin typeface="メイリオ" panose="020B0604030504040204" pitchFamily="50" charset="-128"/>
              <a:ea typeface="メイリオ" panose="020B0604030504040204" pitchFamily="50" charset="-128"/>
            </a:rPr>
            <a:t>9</a:t>
          </a:r>
          <a:r>
            <a:rPr kumimoji="1" lang="ja-JP" altLang="en-US" sz="1000">
              <a:latin typeface="メイリオ" panose="020B0604030504040204" pitchFamily="50" charset="-128"/>
              <a:ea typeface="メイリオ" panose="020B0604030504040204" pitchFamily="50" charset="-128"/>
            </a:rPr>
            <a:t>月関東･東北豪雨・平成</a:t>
          </a:r>
          <a:r>
            <a:rPr kumimoji="1" lang="en-US" altLang="ja-JP" sz="1000">
              <a:latin typeface="メイリオ" panose="020B0604030504040204" pitchFamily="50" charset="-128"/>
              <a:ea typeface="メイリオ" panose="020B0604030504040204" pitchFamily="50" charset="-128"/>
            </a:rPr>
            <a:t>30</a:t>
          </a:r>
          <a:r>
            <a:rPr kumimoji="1" lang="ja-JP" altLang="en-US" sz="1000">
              <a:latin typeface="メイリオ" panose="020B0604030504040204" pitchFamily="50" charset="-128"/>
              <a:ea typeface="メイリオ" panose="020B0604030504040204" pitchFamily="50" charset="-128"/>
            </a:rPr>
            <a:t>年</a:t>
          </a:r>
          <a:r>
            <a:rPr kumimoji="1" lang="en-US" altLang="ja-JP" sz="1000">
              <a:latin typeface="メイリオ" panose="020B0604030504040204" pitchFamily="50" charset="-128"/>
              <a:ea typeface="メイリオ" panose="020B0604030504040204" pitchFamily="50" charset="-128"/>
            </a:rPr>
            <a:t>7</a:t>
          </a:r>
          <a:r>
            <a:rPr kumimoji="1" lang="ja-JP" altLang="en-US" sz="1000">
              <a:latin typeface="メイリオ" panose="020B0604030504040204" pitchFamily="50" charset="-128"/>
              <a:ea typeface="メイリオ" panose="020B0604030504040204" pitchFamily="50" charset="-128"/>
            </a:rPr>
            <a:t>月豪雨の一部の被害を「平野部の洪水害」とし、平成</a:t>
          </a:r>
          <a:r>
            <a:rPr kumimoji="1" lang="en-US" altLang="ja-JP" sz="1000">
              <a:latin typeface="メイリオ" panose="020B0604030504040204" pitchFamily="50" charset="-128"/>
              <a:ea typeface="メイリオ" panose="020B0604030504040204" pitchFamily="50" charset="-128"/>
            </a:rPr>
            <a:t>29</a:t>
          </a:r>
          <a:r>
            <a:rPr kumimoji="1" lang="ja-JP" altLang="en-US" sz="1000">
              <a:latin typeface="メイリオ" panose="020B0604030504040204" pitchFamily="50" charset="-128"/>
              <a:ea typeface="メイリオ" panose="020B0604030504040204" pitchFamily="50" charset="-128"/>
            </a:rPr>
            <a:t>年</a:t>
          </a:r>
          <a:r>
            <a:rPr kumimoji="1" lang="en-US" altLang="ja-JP" sz="1000">
              <a:latin typeface="メイリオ" panose="020B0604030504040204" pitchFamily="50" charset="-128"/>
              <a:ea typeface="メイリオ" panose="020B0604030504040204" pitchFamily="50" charset="-128"/>
            </a:rPr>
            <a:t>7</a:t>
          </a:r>
          <a:r>
            <a:rPr kumimoji="1" lang="ja-JP" altLang="en-US" sz="1000">
              <a:latin typeface="メイリオ" panose="020B0604030504040204" pitchFamily="50" charset="-128"/>
              <a:ea typeface="メイリオ" panose="020B0604030504040204" pitchFamily="50" charset="-128"/>
            </a:rPr>
            <a:t>月九州北部豪雨・平成</a:t>
          </a:r>
          <a:r>
            <a:rPr kumimoji="1" lang="en-US" altLang="ja-JP" sz="1000">
              <a:latin typeface="メイリオ" panose="020B0604030504040204" pitchFamily="50" charset="-128"/>
              <a:ea typeface="メイリオ" panose="020B0604030504040204" pitchFamily="50" charset="-128"/>
            </a:rPr>
            <a:t>30</a:t>
          </a:r>
          <a:r>
            <a:rPr kumimoji="1" lang="ja-JP" altLang="en-US" sz="1000">
              <a:latin typeface="メイリオ" panose="020B0604030504040204" pitchFamily="50" charset="-128"/>
              <a:ea typeface="メイリオ" panose="020B0604030504040204" pitchFamily="50" charset="-128"/>
            </a:rPr>
            <a:t>年</a:t>
          </a:r>
          <a:r>
            <a:rPr kumimoji="1" lang="en-US" altLang="ja-JP" sz="1000">
              <a:latin typeface="メイリオ" panose="020B0604030504040204" pitchFamily="50" charset="-128"/>
              <a:ea typeface="メイリオ" panose="020B0604030504040204" pitchFamily="50" charset="-128"/>
            </a:rPr>
            <a:t>7</a:t>
          </a:r>
          <a:r>
            <a:rPr kumimoji="1" lang="ja-JP" altLang="en-US" sz="1000">
              <a:latin typeface="メイリオ" panose="020B0604030504040204" pitchFamily="50" charset="-128"/>
              <a:ea typeface="メイリオ" panose="020B0604030504040204" pitchFamily="50" charset="-128"/>
            </a:rPr>
            <a:t>月豪雨の一部の被害を「山間部の洪水害」と定義し算出しています。</a:t>
          </a:r>
        </a:p>
        <a:p>
          <a:endParaRPr kumimoji="1" lang="ja-JP" altLang="en-US" sz="1000">
            <a:latin typeface="メイリオ" panose="020B0604030504040204" pitchFamily="50" charset="-128"/>
            <a:ea typeface="メイリオ" panose="020B0604030504040204" pitchFamily="50" charset="-128"/>
          </a:endParaRPr>
        </a:p>
        <a:p>
          <a:r>
            <a:rPr kumimoji="1" lang="ja-JP" altLang="en-US" sz="1000">
              <a:latin typeface="メイリオ" panose="020B0604030504040204" pitchFamily="50" charset="-128"/>
              <a:ea typeface="メイリオ" panose="020B0604030504040204" pitchFamily="50" charset="-128"/>
            </a:rPr>
            <a:t>以下の点を確認し当てはまる場合は、山間部での洪水害の被害額をご参照ください。</a:t>
          </a:r>
        </a:p>
        <a:p>
          <a:r>
            <a:rPr kumimoji="1" lang="ja-JP" altLang="en-US" sz="1000">
              <a:latin typeface="メイリオ" panose="020B0604030504040204" pitchFamily="50" charset="-128"/>
              <a:ea typeface="メイリオ" panose="020B0604030504040204" pitchFamily="50" charset="-128"/>
            </a:rPr>
            <a:t>・土砂災害ハザードマップにて、事業所位置が土砂災害警戒区域などにあり、土砂災害の危険性が確認できる場合</a:t>
          </a:r>
          <a:endParaRPr kumimoji="1" lang="en-US" altLang="ja-JP" sz="1000">
            <a:latin typeface="メイリオ" panose="020B0604030504040204" pitchFamily="50" charset="-128"/>
            <a:ea typeface="メイリオ" panose="020B0604030504040204" pitchFamily="50" charset="-128"/>
          </a:endParaRPr>
        </a:p>
        <a:p>
          <a:r>
            <a:rPr kumimoji="1" lang="ja-JP" altLang="en-US" sz="1000">
              <a:latin typeface="メイリオ" panose="020B0604030504040204" pitchFamily="50" charset="-128"/>
              <a:ea typeface="メイリオ" panose="020B0604030504040204" pitchFamily="50" charset="-128"/>
            </a:rPr>
            <a:t>・山地、扇状地に立地している場合</a:t>
          </a:r>
        </a:p>
        <a:p>
          <a:endParaRPr kumimoji="1" lang="en-US" altLang="ja-JP" sz="1000">
            <a:latin typeface="メイリオ" panose="020B0604030504040204" pitchFamily="50" charset="-128"/>
            <a:ea typeface="メイリオ" panose="020B0604030504040204" pitchFamily="50" charset="-128"/>
          </a:endParaRPr>
        </a:p>
        <a:p>
          <a:r>
            <a:rPr kumimoji="1" lang="ja-JP" altLang="en-US" sz="1000">
              <a:latin typeface="メイリオ" panose="020B0604030504040204" pitchFamily="50" charset="-128"/>
              <a:ea typeface="メイリオ" panose="020B0604030504040204" pitchFamily="50" charset="-128"/>
            </a:rPr>
            <a:t>尚、前記ページでご紹介した国土交通省「重ねるハザードマップ」では、画面左上の「土砂災害」をクリックすると、土砂災害関連のハザードマップが表示されます。ご参考ください。</a:t>
          </a:r>
        </a:p>
        <a:p>
          <a:endParaRPr kumimoji="1" lang="en-US" altLang="ja-JP" sz="1000">
            <a:latin typeface="メイリオ" panose="020B0604030504040204" pitchFamily="50" charset="-128"/>
            <a:ea typeface="メイリオ" panose="020B0604030504040204" pitchFamily="50" charset="-128"/>
          </a:endParaRPr>
        </a:p>
        <a:p>
          <a:r>
            <a:rPr kumimoji="1" lang="ja-JP" altLang="en-US" sz="1000">
              <a:latin typeface="メイリオ" panose="020B0604030504040204" pitchFamily="50" charset="-128"/>
              <a:ea typeface="メイリオ" panose="020B0604030504040204" pitchFamily="50" charset="-128"/>
            </a:rPr>
            <a:t>洪水害・土砂災害についての詳しくは、以下の国土地理院ウェブサイトをご参照ください。</a:t>
          </a:r>
        </a:p>
        <a:p>
          <a:r>
            <a:rPr kumimoji="1" lang="ja-JP" altLang="en-US" sz="1000">
              <a:latin typeface="メイリオ" panose="020B0604030504040204" pitchFamily="50" charset="-128"/>
              <a:ea typeface="メイリオ" panose="020B0604030504040204" pitchFamily="50" charset="-128"/>
            </a:rPr>
            <a:t>国土地理院：「地形から学ぶ災害危険性」</a:t>
          </a:r>
        </a:p>
        <a:p>
          <a:r>
            <a:rPr kumimoji="1" lang="en-US" altLang="ja-JP" sz="1000">
              <a:latin typeface="メイリオ" panose="020B0604030504040204" pitchFamily="50" charset="-128"/>
              <a:ea typeface="メイリオ" panose="020B0604030504040204" pitchFamily="50" charset="-128"/>
            </a:rPr>
            <a:t>http://www.gsi.go.jp/CHIRIKYOUIKU/bousaichirikyouiku_content.html</a:t>
          </a:r>
        </a:p>
        <a:p>
          <a:endParaRPr kumimoji="1" lang="ja-JP" altLang="en-US" sz="1000">
            <a:latin typeface="メイリオ" panose="020B0604030504040204" pitchFamily="50" charset="-128"/>
            <a:ea typeface="メイリオ" panose="020B0604030504040204" pitchFamily="50" charset="-128"/>
          </a:endParaRPr>
        </a:p>
      </xdr:txBody>
    </xdr:sp>
    <xdr:clientData/>
  </xdr:twoCellAnchor>
  <xdr:twoCellAnchor>
    <xdr:from>
      <xdr:col>1</xdr:col>
      <xdr:colOff>996734</xdr:colOff>
      <xdr:row>201</xdr:row>
      <xdr:rowOff>125347</xdr:rowOff>
    </xdr:from>
    <xdr:to>
      <xdr:col>3</xdr:col>
      <xdr:colOff>26894</xdr:colOff>
      <xdr:row>207</xdr:row>
      <xdr:rowOff>33143</xdr:rowOff>
    </xdr:to>
    <xdr:sp macro="" textlink="">
      <xdr:nvSpPr>
        <xdr:cNvPr id="41" name="テキスト ボックス 40">
          <a:extLst>
            <a:ext uri="{FF2B5EF4-FFF2-40B4-BE49-F238E27FC236}">
              <a16:creationId xmlns:a16="http://schemas.microsoft.com/office/drawing/2014/main" id="{0001D617-AB89-4BEE-928B-0182BE39CDFA}"/>
            </a:ext>
          </a:extLst>
        </xdr:cNvPr>
        <xdr:cNvSpPr txBox="1"/>
      </xdr:nvSpPr>
      <xdr:spPr>
        <a:xfrm>
          <a:off x="1063969" y="47783965"/>
          <a:ext cx="3153925" cy="13197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※ここで、</a:t>
          </a:r>
        </a:p>
        <a:p>
          <a:pPr lvl="0"/>
          <a:r>
            <a:rPr lang="ja-JP" altLang="en-US"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90%</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非超過確率値：</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10</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件に</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件がその数値を超える値</a:t>
          </a:r>
        </a:p>
        <a:p>
          <a:pPr lvl="0"/>
          <a:r>
            <a:rPr lang="ja-JP" altLang="en-US"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95%</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非超過確率値：</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20</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件に</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件がその数値を超える値</a:t>
          </a:r>
        </a:p>
        <a:p>
          <a:pPr lvl="0"/>
          <a:r>
            <a:rPr lang="ja-JP" altLang="en-US"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98%</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非超過確率値：</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50</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件に</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件がその数値を超える値</a:t>
          </a:r>
        </a:p>
        <a:p>
          <a:pPr lvl="0"/>
          <a:r>
            <a:rPr lang="ja-JP" altLang="en-US"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99%</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非超過確率値：</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100</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件に</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件がその数値を超える値</a:t>
          </a:r>
        </a:p>
      </xdr:txBody>
    </xdr:sp>
    <xdr:clientData/>
  </xdr:twoCellAnchor>
  <xdr:twoCellAnchor editAs="oneCell">
    <xdr:from>
      <xdr:col>3</xdr:col>
      <xdr:colOff>1255059</xdr:colOff>
      <xdr:row>131</xdr:row>
      <xdr:rowOff>96158</xdr:rowOff>
    </xdr:from>
    <xdr:to>
      <xdr:col>7</xdr:col>
      <xdr:colOff>1920</xdr:colOff>
      <xdr:row>146</xdr:row>
      <xdr:rowOff>59817</xdr:rowOff>
    </xdr:to>
    <xdr:pic>
      <xdr:nvPicPr>
        <xdr:cNvPr id="4" name="図 3">
          <a:extLst>
            <a:ext uri="{FF2B5EF4-FFF2-40B4-BE49-F238E27FC236}">
              <a16:creationId xmlns:a16="http://schemas.microsoft.com/office/drawing/2014/main" id="{3B67FCFC-64F0-40A2-BC19-B5F2DB6B3AB6}"/>
            </a:ext>
          </a:extLst>
        </xdr:cNvPr>
        <xdr:cNvPicPr>
          <a:picLocks noChangeAspect="1"/>
        </xdr:cNvPicPr>
      </xdr:nvPicPr>
      <xdr:blipFill>
        <a:blip xmlns:r="http://schemas.openxmlformats.org/officeDocument/2006/relationships" r:embed="rId7"/>
        <a:stretch>
          <a:fillRect/>
        </a:stretch>
      </xdr:blipFill>
      <xdr:spPr>
        <a:xfrm>
          <a:off x="5446059" y="30352040"/>
          <a:ext cx="6342528" cy="3493512"/>
        </a:xfrm>
        <a:prstGeom prst="rect">
          <a:avLst/>
        </a:prstGeom>
      </xdr:spPr>
    </xdr:pic>
    <xdr:clientData/>
  </xdr:twoCellAnchor>
  <xdr:oneCellAnchor>
    <xdr:from>
      <xdr:col>6</xdr:col>
      <xdr:colOff>1210427</xdr:colOff>
      <xdr:row>14</xdr:row>
      <xdr:rowOff>182213</xdr:rowOff>
    </xdr:from>
    <xdr:ext cx="590803" cy="367408"/>
    <xdr:sp macro="" textlink="">
      <xdr:nvSpPr>
        <xdr:cNvPr id="35" name="テキスト ボックス 34">
          <a:extLst>
            <a:ext uri="{FF2B5EF4-FFF2-40B4-BE49-F238E27FC236}">
              <a16:creationId xmlns:a16="http://schemas.microsoft.com/office/drawing/2014/main" id="{0FE95519-144C-4CF2-A71A-8BF61D5E8048}"/>
            </a:ext>
          </a:extLst>
        </xdr:cNvPr>
        <xdr:cNvSpPr txBox="1"/>
      </xdr:nvSpPr>
      <xdr:spPr>
        <a:xfrm>
          <a:off x="10212913" y="3524127"/>
          <a:ext cx="590803" cy="367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ヶ月</a:t>
          </a:r>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t>
          </a:r>
          <a:endParaRPr kumimoji="1" lang="ja-JP" altLang="en-US" sz="11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twoCellAnchor>
    <xdr:from>
      <xdr:col>4</xdr:col>
      <xdr:colOff>938579</xdr:colOff>
      <xdr:row>30</xdr:row>
      <xdr:rowOff>92086</xdr:rowOff>
    </xdr:from>
    <xdr:to>
      <xdr:col>6</xdr:col>
      <xdr:colOff>1138604</xdr:colOff>
      <xdr:row>31</xdr:row>
      <xdr:rowOff>124743</xdr:rowOff>
    </xdr:to>
    <xdr:sp macro="" textlink="">
      <xdr:nvSpPr>
        <xdr:cNvPr id="37" name="テキスト ボックス 36">
          <a:extLst>
            <a:ext uri="{FF2B5EF4-FFF2-40B4-BE49-F238E27FC236}">
              <a16:creationId xmlns:a16="http://schemas.microsoft.com/office/drawing/2014/main" id="{A076D881-10D9-4ACF-98F1-8E59B3E4E7A0}"/>
            </a:ext>
          </a:extLst>
        </xdr:cNvPr>
        <xdr:cNvSpPr txBox="1"/>
      </xdr:nvSpPr>
      <xdr:spPr>
        <a:xfrm>
          <a:off x="7068197" y="7308674"/>
          <a:ext cx="4077260" cy="267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latin typeface="メイリオ" panose="020B0604030504040204" pitchFamily="50" charset="-128"/>
              <a:ea typeface="メイリオ" panose="020B0604030504040204" pitchFamily="50" charset="-128"/>
            </a:rPr>
            <a:t>浸水深：洪水時の地盤面からの浸水の深さ</a:t>
          </a:r>
        </a:p>
      </xdr:txBody>
    </xdr:sp>
    <xdr:clientData/>
  </xdr:twoCellAnchor>
  <xdr:twoCellAnchor editAs="oneCell">
    <xdr:from>
      <xdr:col>1</xdr:col>
      <xdr:colOff>238124</xdr:colOff>
      <xdr:row>96</xdr:row>
      <xdr:rowOff>209550</xdr:rowOff>
    </xdr:from>
    <xdr:to>
      <xdr:col>6</xdr:col>
      <xdr:colOff>1714904</xdr:colOff>
      <xdr:row>127</xdr:row>
      <xdr:rowOff>57150</xdr:rowOff>
    </xdr:to>
    <xdr:pic>
      <xdr:nvPicPr>
        <xdr:cNvPr id="17" name="図 16">
          <a:extLst>
            <a:ext uri="{FF2B5EF4-FFF2-40B4-BE49-F238E27FC236}">
              <a16:creationId xmlns:a16="http://schemas.microsoft.com/office/drawing/2014/main" id="{5BA21D78-5E52-4D7E-8016-31C005EAB27D}"/>
            </a:ext>
          </a:extLst>
        </xdr:cNvPr>
        <xdr:cNvPicPr>
          <a:picLocks noChangeAspect="1"/>
        </xdr:cNvPicPr>
      </xdr:nvPicPr>
      <xdr:blipFill>
        <a:blip xmlns:r="http://schemas.openxmlformats.org/officeDocument/2006/relationships" r:embed="rId8"/>
        <a:stretch>
          <a:fillRect/>
        </a:stretch>
      </xdr:blipFill>
      <xdr:spPr>
        <a:xfrm>
          <a:off x="304799" y="23155275"/>
          <a:ext cx="11430405" cy="7267575"/>
        </a:xfrm>
        <a:prstGeom prst="rect">
          <a:avLst/>
        </a:prstGeom>
      </xdr:spPr>
    </xdr:pic>
    <xdr:clientData/>
  </xdr:twoCellAnchor>
  <xdr:twoCellAnchor>
    <xdr:from>
      <xdr:col>3</xdr:col>
      <xdr:colOff>231796</xdr:colOff>
      <xdr:row>7</xdr:row>
      <xdr:rowOff>241788</xdr:rowOff>
    </xdr:from>
    <xdr:to>
      <xdr:col>3</xdr:col>
      <xdr:colOff>1792431</xdr:colOff>
      <xdr:row>9</xdr:row>
      <xdr:rowOff>91254</xdr:rowOff>
    </xdr:to>
    <xdr:sp macro="" textlink="">
      <xdr:nvSpPr>
        <xdr:cNvPr id="25" name="四角形吹き出し 2">
          <a:extLst>
            <a:ext uri="{FF2B5EF4-FFF2-40B4-BE49-F238E27FC236}">
              <a16:creationId xmlns:a16="http://schemas.microsoft.com/office/drawing/2014/main" id="{6DFD06E6-EA66-48B6-A58D-9782F34644A7}"/>
            </a:ext>
          </a:extLst>
        </xdr:cNvPr>
        <xdr:cNvSpPr/>
      </xdr:nvSpPr>
      <xdr:spPr>
        <a:xfrm>
          <a:off x="4422796" y="2000250"/>
          <a:ext cx="1560635" cy="589485"/>
        </a:xfrm>
        <a:prstGeom prst="wedgeRectCallout">
          <a:avLst>
            <a:gd name="adj1" fmla="val -64291"/>
            <a:gd name="adj2" fmla="val -7346"/>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lnSpc>
              <a:spcPts val="1000"/>
            </a:lnSpc>
          </a:pPr>
          <a:r>
            <a:rPr kumimoji="1" lang="ja-JP" altLang="en-US" sz="9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詳しくは</a:t>
          </a:r>
          <a:r>
            <a:rPr kumimoji="1" lang="en-US" altLang="ja-JP" sz="9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P.3</a:t>
          </a:r>
          <a:r>
            <a:rPr kumimoji="1" lang="ja-JP" altLang="en-US" sz="9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「平野部の洪水害と山間部の洪水害について」をご覧ください。</a:t>
          </a:r>
          <a:endParaRPr kumimoji="1" lang="en-US" altLang="ja-JP" sz="9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9</xdr:col>
      <xdr:colOff>348342</xdr:colOff>
      <xdr:row>11</xdr:row>
      <xdr:rowOff>76200</xdr:rowOff>
    </xdr:from>
    <xdr:ext cx="10167257" cy="9133113"/>
    <xdr:sp macro="" textlink="">
      <xdr:nvSpPr>
        <xdr:cNvPr id="7" name="テキスト ボックス 6"/>
        <xdr:cNvSpPr txBox="1"/>
      </xdr:nvSpPr>
      <xdr:spPr>
        <a:xfrm>
          <a:off x="12072256" y="2710543"/>
          <a:ext cx="10167257" cy="9133113"/>
        </a:xfrm>
        <a:prstGeom prst="rect">
          <a:avLst/>
        </a:prstGeom>
        <a:solidFill>
          <a:schemeClr val="bg1">
            <a:lumMod val="6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isaportal.gsi.go.jp/map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222"/>
  <sheetViews>
    <sheetView showGridLines="0" tabSelected="1" showRuler="0" showWhiteSpace="0" view="pageBreakPreview" zoomScale="70" zoomScaleNormal="85" zoomScaleSheetLayoutView="70" zoomScalePageLayoutView="80" workbookViewId="0">
      <selection activeCell="P8" sqref="P8"/>
    </sheetView>
  </sheetViews>
  <sheetFormatPr defaultColWidth="8.88671875" defaultRowHeight="17.399999999999999" x14ac:dyDescent="0.5"/>
  <cols>
    <col min="1" max="1" width="0.88671875" style="6" customWidth="1"/>
    <col min="2" max="2" width="28.6640625" style="6" customWidth="1"/>
    <col min="3" max="7" width="25.44140625" style="6" customWidth="1"/>
    <col min="8" max="8" width="1.6640625" style="6" customWidth="1"/>
    <col min="9" max="9" width="12.5546875" style="1" customWidth="1"/>
    <col min="10" max="10" width="8.77734375" style="1" customWidth="1"/>
    <col min="11" max="11" width="12.33203125" style="1" customWidth="1"/>
    <col min="12" max="12" width="11.109375" style="1" customWidth="1"/>
    <col min="13" max="13" width="14.88671875" style="1" customWidth="1"/>
    <col min="14" max="14" width="13.44140625" style="1" customWidth="1"/>
    <col min="15" max="15" width="7.77734375" style="1" customWidth="1"/>
    <col min="16" max="16" width="8.109375" style="1" customWidth="1"/>
    <col min="17" max="17" width="7.33203125" style="1" customWidth="1"/>
    <col min="18" max="18" width="7.77734375" style="1" customWidth="1"/>
    <col min="19" max="19" width="6.5546875" style="1" customWidth="1"/>
    <col min="20" max="20" width="6.21875" style="1" customWidth="1"/>
    <col min="21" max="21" width="8.109375" style="1" customWidth="1"/>
    <col min="22" max="22" width="15.109375" style="1" customWidth="1"/>
    <col min="23" max="23" width="20.6640625" style="1" customWidth="1"/>
    <col min="24" max="24" width="13" style="1" customWidth="1"/>
    <col min="25" max="25" width="12.109375" style="1" customWidth="1"/>
    <col min="26" max="26" width="14.5546875" style="1" customWidth="1"/>
    <col min="27" max="16384" width="8.88671875" style="1"/>
  </cols>
  <sheetData>
    <row r="1" spans="1:17" x14ac:dyDescent="0.5">
      <c r="A1" s="20"/>
      <c r="B1" s="20"/>
      <c r="C1" s="20"/>
      <c r="D1" s="20"/>
      <c r="E1" s="20"/>
      <c r="F1" s="20"/>
      <c r="G1" s="20"/>
      <c r="H1" s="20"/>
    </row>
    <row r="2" spans="1:17" x14ac:dyDescent="0.5">
      <c r="A2" s="20"/>
      <c r="B2" s="20"/>
      <c r="C2" s="20"/>
      <c r="D2" s="20"/>
      <c r="E2" s="20"/>
      <c r="F2" s="20"/>
      <c r="G2" s="20"/>
      <c r="H2" s="20"/>
    </row>
    <row r="3" spans="1:17" ht="18" thickBot="1" x14ac:dyDescent="0.55000000000000004">
      <c r="A3" s="20"/>
      <c r="B3" s="20"/>
      <c r="C3" s="20"/>
      <c r="D3" s="20"/>
      <c r="E3" s="20"/>
      <c r="F3" s="20"/>
      <c r="G3" s="20"/>
      <c r="H3" s="20"/>
    </row>
    <row r="4" spans="1:17" s="36" customFormat="1" ht="20.25" customHeight="1" thickTop="1" thickBot="1" x14ac:dyDescent="0.65">
      <c r="A4" s="34"/>
      <c r="B4" s="38" t="s">
        <v>62</v>
      </c>
      <c r="C4" s="35"/>
      <c r="D4" s="35"/>
      <c r="E4" s="100" t="s">
        <v>61</v>
      </c>
      <c r="F4" s="103"/>
      <c r="G4" s="104"/>
      <c r="H4" s="34"/>
      <c r="K4" s="37"/>
      <c r="L4" s="37"/>
    </row>
    <row r="5" spans="1:17" ht="20.25" customHeight="1" thickBot="1" x14ac:dyDescent="0.55000000000000004">
      <c r="A5" s="20"/>
      <c r="B5" s="39" t="s">
        <v>2</v>
      </c>
      <c r="C5" s="40" t="s">
        <v>143</v>
      </c>
      <c r="D5" s="22"/>
      <c r="E5" s="42" t="s">
        <v>105</v>
      </c>
      <c r="F5" s="41"/>
      <c r="G5" s="43"/>
      <c r="H5" s="20"/>
      <c r="J5" s="18"/>
      <c r="K5"/>
      <c r="L5"/>
      <c r="M5" s="4"/>
      <c r="N5" s="2"/>
      <c r="O5" s="2"/>
      <c r="P5" s="3"/>
      <c r="Q5" s="3"/>
    </row>
    <row r="6" spans="1:17" ht="20.25" customHeight="1" thickBot="1" x14ac:dyDescent="0.55000000000000004">
      <c r="A6" s="20"/>
      <c r="B6" s="39" t="s">
        <v>9</v>
      </c>
      <c r="C6" s="110">
        <v>50</v>
      </c>
      <c r="D6" s="22"/>
      <c r="E6" s="118" t="s">
        <v>163</v>
      </c>
      <c r="F6" s="41"/>
      <c r="G6" s="43"/>
      <c r="H6" s="20"/>
      <c r="J6" s="18"/>
      <c r="K6"/>
      <c r="L6"/>
      <c r="M6" s="2"/>
      <c r="N6" s="2"/>
      <c r="O6" s="2"/>
      <c r="P6" s="2"/>
      <c r="Q6" s="2"/>
    </row>
    <row r="7" spans="1:17" ht="20.25" customHeight="1" thickBot="1" x14ac:dyDescent="0.55000000000000004">
      <c r="A7" s="20"/>
      <c r="B7" s="39" t="s">
        <v>184</v>
      </c>
      <c r="C7" s="110">
        <v>500000</v>
      </c>
      <c r="D7" s="22"/>
      <c r="E7" s="42" t="s">
        <v>60</v>
      </c>
      <c r="F7" s="41"/>
      <c r="G7" s="43"/>
      <c r="H7" s="20"/>
      <c r="J7" s="18"/>
      <c r="K7"/>
      <c r="L7"/>
      <c r="M7" s="2"/>
      <c r="N7" s="2"/>
      <c r="O7" s="2"/>
      <c r="P7" s="2"/>
      <c r="Q7" s="2"/>
    </row>
    <row r="8" spans="1:17" ht="20.25" customHeight="1" thickBot="1" x14ac:dyDescent="0.55000000000000004">
      <c r="A8" s="20"/>
      <c r="B8" s="92" t="s">
        <v>83</v>
      </c>
      <c r="C8" s="40" t="s">
        <v>97</v>
      </c>
      <c r="D8" s="22"/>
      <c r="E8" s="42" t="s">
        <v>161</v>
      </c>
      <c r="F8" s="41"/>
      <c r="G8" s="43"/>
      <c r="H8" s="20"/>
      <c r="J8" s="18"/>
      <c r="K8"/>
      <c r="L8"/>
      <c r="M8" s="2"/>
      <c r="N8" s="2"/>
      <c r="O8" s="2"/>
      <c r="P8" s="2"/>
      <c r="Q8" s="2"/>
    </row>
    <row r="9" spans="1:17" ht="38.25" customHeight="1" thickBot="1" x14ac:dyDescent="0.55000000000000004">
      <c r="A9" s="20"/>
      <c r="B9" s="39" t="s">
        <v>162</v>
      </c>
      <c r="C9" s="40" t="s">
        <v>159</v>
      </c>
      <c r="D9" s="22"/>
      <c r="E9" s="125" t="s">
        <v>160</v>
      </c>
      <c r="F9" s="41"/>
      <c r="G9" s="43"/>
      <c r="H9" s="20"/>
      <c r="J9" s="18"/>
      <c r="K9"/>
      <c r="L9"/>
      <c r="M9" s="2"/>
      <c r="N9" s="2"/>
      <c r="O9" s="2"/>
      <c r="P9" s="2"/>
      <c r="Q9" s="2"/>
    </row>
    <row r="10" spans="1:17" ht="9" customHeight="1" thickBot="1" x14ac:dyDescent="0.55000000000000004">
      <c r="A10" s="20"/>
      <c r="B10" s="20"/>
      <c r="C10" s="20"/>
      <c r="D10" s="20"/>
      <c r="E10" s="44"/>
      <c r="F10" s="45"/>
      <c r="G10" s="46"/>
      <c r="H10" s="20"/>
      <c r="K10"/>
      <c r="L10"/>
      <c r="M10" s="2"/>
      <c r="N10" s="2"/>
      <c r="O10" s="2"/>
      <c r="P10" s="2"/>
      <c r="Q10" s="2"/>
    </row>
    <row r="11" spans="1:17" ht="9" customHeight="1" thickTop="1" thickBot="1" x14ac:dyDescent="0.55000000000000004">
      <c r="A11" s="20"/>
      <c r="B11" s="20"/>
      <c r="C11" s="20"/>
      <c r="D11" s="20"/>
      <c r="E11" s="20"/>
      <c r="F11" s="20"/>
      <c r="G11" s="20"/>
      <c r="H11" s="20"/>
      <c r="K11"/>
      <c r="L11"/>
      <c r="M11" s="2"/>
      <c r="N11" s="2"/>
      <c r="O11" s="2"/>
      <c r="P11" s="2"/>
      <c r="Q11" s="2"/>
    </row>
    <row r="12" spans="1:17" ht="19.8" thickTop="1" x14ac:dyDescent="0.5">
      <c r="A12" s="20"/>
      <c r="B12" s="100" t="s">
        <v>174</v>
      </c>
      <c r="C12" s="101"/>
      <c r="D12" s="101"/>
      <c r="E12" s="101"/>
      <c r="F12" s="101"/>
      <c r="G12" s="102"/>
      <c r="H12" s="20"/>
    </row>
    <row r="13" spans="1:17" ht="19.2" x14ac:dyDescent="0.5">
      <c r="A13" s="20"/>
      <c r="B13" s="48" t="s">
        <v>146</v>
      </c>
      <c r="C13" s="33"/>
      <c r="D13" s="87"/>
      <c r="E13" s="60" t="s">
        <v>175</v>
      </c>
      <c r="F13" s="33"/>
      <c r="G13" s="88"/>
      <c r="H13" s="20"/>
    </row>
    <row r="14" spans="1:17" x14ac:dyDescent="0.5">
      <c r="A14" s="20"/>
      <c r="B14" s="48" t="s">
        <v>172</v>
      </c>
      <c r="C14" s="33"/>
      <c r="D14" s="33"/>
      <c r="E14" s="33"/>
      <c r="F14" s="33"/>
      <c r="G14" s="47"/>
      <c r="H14" s="20"/>
      <c r="L14"/>
      <c r="M14" t="s">
        <v>110</v>
      </c>
      <c r="N14" s="1" t="s">
        <v>103</v>
      </c>
      <c r="O14" s="1" t="s">
        <v>101</v>
      </c>
    </row>
    <row r="15" spans="1:17" x14ac:dyDescent="0.5">
      <c r="A15" s="20"/>
      <c r="B15" s="48"/>
      <c r="C15" s="33"/>
      <c r="D15" s="33"/>
      <c r="E15" s="33"/>
      <c r="F15" s="33"/>
      <c r="G15" s="47"/>
      <c r="H15" s="20"/>
      <c r="K15"/>
      <c r="L15"/>
      <c r="M15" t="s">
        <v>100</v>
      </c>
      <c r="N15" s="2" t="s">
        <v>102</v>
      </c>
      <c r="O15" t="s">
        <v>100</v>
      </c>
      <c r="P15"/>
      <c r="Q15" s="2"/>
    </row>
    <row r="16" spans="1:17" x14ac:dyDescent="0.5">
      <c r="A16" s="20"/>
      <c r="B16" s="48" t="s">
        <v>169</v>
      </c>
      <c r="C16" s="33"/>
      <c r="D16" s="33"/>
      <c r="E16" s="33"/>
      <c r="F16" s="33"/>
      <c r="G16" s="47"/>
      <c r="H16" s="20"/>
      <c r="K16" s="1" t="s">
        <v>111</v>
      </c>
      <c r="L16" s="1" t="s">
        <v>112</v>
      </c>
      <c r="M16" s="1" t="str">
        <f>M$14&amp;IF($C$8=List!$D$4,$L16,$K16)&amp;M$15</f>
        <v>直接損害額（平成27年9月関東･東北豪雨・平成30年7月豪雨の実績被害額をもとに推計して算出)</v>
      </c>
      <c r="N16" s="1" t="str">
        <f>N$14&amp;IF($C$8=List!$D$4,$L16,$K16)&amp;N$15</f>
        <v>事業中断期間（平成27年9月関東･東北豪雨・平成30年7月豪雨の実績被害額をもとに推計して算出：右軸）</v>
      </c>
      <c r="O16" s="1" t="str">
        <f>O$14&amp;IF($C$8=List!$D$4,$L16,$K16)&amp;O$15</f>
        <v>売上被害額（平成27年9月関東･東北豪雨・平成30年7月豪雨の実績被害額をもとに推計して算出)</v>
      </c>
      <c r="Q16" s="2"/>
    </row>
    <row r="17" spans="1:17" x14ac:dyDescent="0.5">
      <c r="A17" s="20"/>
      <c r="B17" s="48" t="s">
        <v>170</v>
      </c>
      <c r="D17" s="33"/>
      <c r="E17" s="33"/>
      <c r="F17" s="33"/>
      <c r="G17" s="47"/>
      <c r="H17" s="20"/>
      <c r="K17" s="1" t="s">
        <v>136</v>
      </c>
      <c r="L17" s="1" t="s">
        <v>137</v>
      </c>
      <c r="M17" s="1" t="str">
        <f>M$14&amp;IF($C$8=List!$D$4,$L17,$K17)&amp;M$15</f>
        <v>直接損害額（平成29年7月九州北部豪雨・平成30年7月豪雨の実績被害額をもとに推計して算出)</v>
      </c>
      <c r="N17" s="1" t="str">
        <f>N$14&amp;IF($C$8=List!$D$4,$L17,$K17)&amp;N$15</f>
        <v>事業中断期間（平成29年7月九州北部豪雨・平成30年7月豪雨の実績被害額をもとに推計して算出：右軸）</v>
      </c>
      <c r="O17" s="1" t="str">
        <f>O$14&amp;IF($C$8=List!$D$4,$L17,$K17)&amp;O$15</f>
        <v>売上被害額（平成29年7月九州北部豪雨・平成30年7月豪雨の実績被害額をもとに推計して算出)</v>
      </c>
      <c r="Q17" s="2"/>
    </row>
    <row r="18" spans="1:17" x14ac:dyDescent="0.5">
      <c r="A18" s="20"/>
      <c r="B18" s="48" t="s">
        <v>171</v>
      </c>
      <c r="C18" s="32"/>
      <c r="D18" s="33"/>
      <c r="E18" s="33"/>
      <c r="F18" s="33"/>
      <c r="G18" s="47"/>
      <c r="H18" s="20"/>
      <c r="K18" t="str">
        <f>IF($C$9="平野部",K16,K17)</f>
        <v>平成27年9月関東･東北豪雨・平成30年7月豪雨の実績被害額をもとに推計して算出</v>
      </c>
      <c r="L18" t="str">
        <f>IF($C$9="平野部",L16,L17)</f>
        <v>平成27年9月関東･東北豪雨・平成30年7月豪雨の実績被害額をもとに算出</v>
      </c>
      <c r="M18" t="str">
        <f>IF($C$9="平野部",M16,M17)</f>
        <v>直接損害額（平成27年9月関東･東北豪雨・平成30年7月豪雨の実績被害額をもとに推計して算出)</v>
      </c>
      <c r="N18" t="str">
        <f>IF($C$9="平野部",N16,N17)</f>
        <v>事業中断期間（平成27年9月関東･東北豪雨・平成30年7月豪雨の実績被害額をもとに推計して算出：右軸）</v>
      </c>
      <c r="O18" t="str">
        <f>IF($C$9="平野部",O16,O17)</f>
        <v>売上被害額（平成27年9月関東･東北豪雨・平成30年7月豪雨の実績被害額をもとに推計して算出)</v>
      </c>
      <c r="P18" s="2"/>
      <c r="Q18" s="2"/>
    </row>
    <row r="19" spans="1:17" x14ac:dyDescent="0.5">
      <c r="A19" s="20"/>
      <c r="B19" s="48"/>
      <c r="C19" s="20"/>
      <c r="D19" s="33"/>
      <c r="E19" s="33"/>
      <c r="F19" s="33"/>
      <c r="G19" s="47"/>
      <c r="H19" s="20"/>
      <c r="K19" s="93">
        <f>IF($C$9="平野部",Q37,Q45)</f>
        <v>117851.42819591674</v>
      </c>
      <c r="L19" s="93">
        <f>IF($C$9="平野部",R37,R45)</f>
        <v>163865.55488021005</v>
      </c>
      <c r="M19" s="93">
        <f>IF($C$9="平野部",S37,S45)</f>
        <v>268668.59699130146</v>
      </c>
      <c r="N19" s="93">
        <f>IF($C$9="平野部",T37,T45)</f>
        <v>519424.64708863461</v>
      </c>
      <c r="O19" s="93">
        <f>IF($C$9="平野部",U37,U45)</f>
        <v>1004218.4573282601</v>
      </c>
      <c r="P19" s="2"/>
      <c r="Q19" s="2"/>
    </row>
    <row r="20" spans="1:17" x14ac:dyDescent="0.5">
      <c r="A20" s="20"/>
      <c r="B20" s="48" t="s">
        <v>173</v>
      </c>
      <c r="D20" s="33"/>
      <c r="E20" s="33"/>
      <c r="F20" s="33"/>
      <c r="G20" s="47"/>
      <c r="H20" s="20"/>
      <c r="K20">
        <f t="shared" ref="K20:O21" si="0">IF($C$9="平野部",Q39,Q47)</f>
        <v>0.58532032670876788</v>
      </c>
      <c r="L20">
        <f t="shared" si="0"/>
        <v>0.96983909150161696</v>
      </c>
      <c r="M20">
        <f t="shared" si="0"/>
        <v>2.0685156156275086</v>
      </c>
      <c r="N20">
        <f t="shared" si="0"/>
        <v>5.6789881413010699</v>
      </c>
      <c r="O20">
        <f t="shared" si="0"/>
        <v>15.591328421881149</v>
      </c>
      <c r="P20"/>
      <c r="Q20" s="2"/>
    </row>
    <row r="21" spans="1:17" x14ac:dyDescent="0.5">
      <c r="A21" s="20"/>
      <c r="B21" s="48" t="s">
        <v>164</v>
      </c>
      <c r="C21" s="33"/>
      <c r="D21" s="33"/>
      <c r="E21" s="33"/>
      <c r="F21" s="33"/>
      <c r="G21" s="47"/>
      <c r="H21" s="20"/>
      <c r="K21" s="93">
        <f>IF($C$9="平野部",Q40,Q48)</f>
        <v>24388.346946198664</v>
      </c>
      <c r="L21" s="93">
        <f t="shared" si="0"/>
        <v>40409.96214590071</v>
      </c>
      <c r="M21" s="93">
        <f t="shared" si="0"/>
        <v>86188.150651146192</v>
      </c>
      <c r="N21" s="93">
        <f t="shared" si="0"/>
        <v>236624.50588754457</v>
      </c>
      <c r="O21" s="93">
        <f t="shared" si="0"/>
        <v>649638.68424504786</v>
      </c>
      <c r="P21"/>
      <c r="Q21" s="2"/>
    </row>
    <row r="22" spans="1:17" x14ac:dyDescent="0.5">
      <c r="A22" s="20"/>
      <c r="B22" s="48" t="s">
        <v>165</v>
      </c>
      <c r="C22" s="33"/>
      <c r="D22" s="33"/>
      <c r="E22" s="33"/>
      <c r="F22" s="33"/>
      <c r="G22" s="47"/>
      <c r="H22" s="20"/>
      <c r="K22"/>
      <c r="L22"/>
      <c r="M22" s="2"/>
      <c r="N22" s="2"/>
      <c r="O22" s="2"/>
      <c r="P22" s="2"/>
      <c r="Q22" s="2"/>
    </row>
    <row r="23" spans="1:17" x14ac:dyDescent="0.5">
      <c r="A23" s="20"/>
      <c r="B23" s="48" t="s">
        <v>166</v>
      </c>
      <c r="C23" s="33"/>
      <c r="D23" s="33"/>
      <c r="E23" s="33"/>
      <c r="F23" s="33"/>
      <c r="G23" s="47"/>
      <c r="H23" s="20"/>
      <c r="K23"/>
      <c r="L23"/>
      <c r="M23" s="2"/>
      <c r="N23" s="2"/>
      <c r="O23" s="2"/>
      <c r="P23" s="2"/>
      <c r="Q23" s="2"/>
    </row>
    <row r="24" spans="1:17" x14ac:dyDescent="0.5">
      <c r="A24" s="20"/>
      <c r="B24" s="48" t="s">
        <v>167</v>
      </c>
      <c r="C24" s="33"/>
      <c r="D24" s="33"/>
      <c r="E24" s="33"/>
      <c r="F24" s="33"/>
      <c r="G24" s="47"/>
      <c r="H24" s="20"/>
      <c r="K24" t="s">
        <v>115</v>
      </c>
      <c r="L24" t="s">
        <v>150</v>
      </c>
      <c r="M24" s="2"/>
      <c r="N24" s="2"/>
      <c r="O24" s="2"/>
      <c r="P24" s="2"/>
      <c r="Q24" s="2"/>
    </row>
    <row r="25" spans="1:17" x14ac:dyDescent="0.5">
      <c r="A25" s="20"/>
      <c r="B25" s="48" t="s">
        <v>168</v>
      </c>
      <c r="C25" s="33"/>
      <c r="D25" s="33"/>
      <c r="E25" s="33"/>
      <c r="F25" s="33"/>
      <c r="G25" s="47"/>
      <c r="H25" s="20"/>
      <c r="K25" t="s">
        <v>155</v>
      </c>
      <c r="L25" t="s">
        <v>151</v>
      </c>
      <c r="M25" s="2"/>
      <c r="N25" s="2"/>
      <c r="O25" s="2"/>
      <c r="P25" s="2"/>
      <c r="Q25" s="2"/>
    </row>
    <row r="26" spans="1:17" x14ac:dyDescent="0.5">
      <c r="A26" s="20"/>
      <c r="B26" s="48"/>
      <c r="C26" s="33"/>
      <c r="D26" s="33"/>
      <c r="E26" s="33"/>
      <c r="F26" s="33"/>
      <c r="G26" s="47"/>
      <c r="H26" s="20"/>
      <c r="K26" t="s">
        <v>156</v>
      </c>
      <c r="L26" t="s">
        <v>153</v>
      </c>
      <c r="M26" s="2"/>
      <c r="N26" s="2"/>
      <c r="O26" s="2"/>
      <c r="P26" s="2"/>
      <c r="Q26" s="2"/>
    </row>
    <row r="27" spans="1:17" x14ac:dyDescent="0.5">
      <c r="A27" s="20"/>
      <c r="B27" s="48" t="s">
        <v>177</v>
      </c>
      <c r="C27" s="33"/>
      <c r="D27" s="33"/>
      <c r="E27" s="33"/>
      <c r="F27" s="33"/>
      <c r="G27" s="47"/>
      <c r="H27" s="20"/>
      <c r="K27" t="s">
        <v>157</v>
      </c>
      <c r="L27" t="s">
        <v>152</v>
      </c>
      <c r="M27" s="2" t="s">
        <v>158</v>
      </c>
      <c r="N27" s="2"/>
      <c r="O27" s="2"/>
      <c r="P27" s="2"/>
      <c r="Q27" s="2"/>
    </row>
    <row r="28" spans="1:17" x14ac:dyDescent="0.5">
      <c r="A28" s="20"/>
      <c r="B28" s="48" t="s">
        <v>179</v>
      </c>
      <c r="C28" s="33"/>
      <c r="D28" s="33"/>
      <c r="E28" s="33"/>
      <c r="F28" s="33"/>
      <c r="G28" s="47"/>
      <c r="H28" s="20"/>
      <c r="K28" t="s">
        <v>118</v>
      </c>
      <c r="L28" t="s">
        <v>154</v>
      </c>
      <c r="M28" s="2"/>
      <c r="N28" s="2"/>
      <c r="O28" s="2"/>
      <c r="P28" s="2"/>
      <c r="Q28" s="2"/>
    </row>
    <row r="29" spans="1:17" x14ac:dyDescent="0.5">
      <c r="A29" s="20"/>
      <c r="B29" s="48" t="s">
        <v>178</v>
      </c>
      <c r="C29" s="33"/>
      <c r="D29" s="33"/>
      <c r="E29" s="33"/>
      <c r="F29" s="33"/>
      <c r="G29" s="47"/>
      <c r="H29" s="20"/>
      <c r="K29"/>
      <c r="L29"/>
      <c r="M29" s="2"/>
      <c r="N29" s="2"/>
      <c r="O29" s="2"/>
      <c r="P29" s="2"/>
      <c r="Q29" s="2"/>
    </row>
    <row r="30" spans="1:17" x14ac:dyDescent="0.5">
      <c r="A30" s="20"/>
      <c r="B30" s="48"/>
      <c r="C30" s="33"/>
      <c r="D30" s="33"/>
      <c r="E30" s="33"/>
      <c r="F30" s="33"/>
      <c r="G30" s="47"/>
      <c r="H30" s="20"/>
      <c r="K30"/>
      <c r="L30"/>
      <c r="M30" s="2"/>
      <c r="N30" s="2"/>
      <c r="O30" s="2"/>
      <c r="P30" s="2"/>
      <c r="Q30" s="2"/>
    </row>
    <row r="31" spans="1:17" x14ac:dyDescent="0.5">
      <c r="A31" s="20"/>
      <c r="B31" s="48"/>
      <c r="C31" s="33"/>
      <c r="D31" s="33"/>
      <c r="E31" s="33"/>
      <c r="F31" s="33"/>
      <c r="G31" s="47"/>
      <c r="H31" s="20"/>
      <c r="K31"/>
      <c r="L31"/>
      <c r="M31" s="2"/>
      <c r="N31" s="2"/>
      <c r="O31" s="2"/>
      <c r="P31" s="2"/>
      <c r="Q31" s="2"/>
    </row>
    <row r="32" spans="1:17" ht="15.75" customHeight="1" thickBot="1" x14ac:dyDescent="0.55000000000000004">
      <c r="A32" s="20"/>
      <c r="B32" s="49"/>
      <c r="C32" s="50"/>
      <c r="D32" s="50"/>
      <c r="E32" s="50"/>
      <c r="F32" s="50"/>
      <c r="G32" s="51"/>
      <c r="H32" s="20"/>
      <c r="K32"/>
      <c r="L32"/>
      <c r="M32" s="2"/>
      <c r="N32" s="2"/>
      <c r="O32" s="2"/>
      <c r="P32" s="2"/>
      <c r="Q32" s="2"/>
    </row>
    <row r="33" spans="1:21" ht="10.5" customHeight="1" thickTop="1" thickBot="1" x14ac:dyDescent="0.55000000000000004">
      <c r="A33" s="20"/>
      <c r="B33" s="21"/>
      <c r="C33" s="23"/>
      <c r="D33" s="23"/>
      <c r="E33" s="23"/>
      <c r="F33" s="23"/>
      <c r="G33" s="23"/>
      <c r="H33" s="20"/>
      <c r="K33"/>
      <c r="L33"/>
      <c r="M33" s="2"/>
      <c r="N33" s="2"/>
      <c r="O33" s="2"/>
      <c r="P33" s="2"/>
      <c r="Q33" s="2"/>
    </row>
    <row r="34" spans="1:21" ht="21.75" customHeight="1" thickTop="1" x14ac:dyDescent="0.5">
      <c r="A34" s="20"/>
      <c r="B34" s="100" t="str">
        <f>IF(C9="平野部",K34,K35)</f>
        <v>【平野部の洪水害による推定被害：平成27年9月関東･東北豪雨・平成30年7月豪雨の実績被害額をもとに推計して算出】注1～3）</v>
      </c>
      <c r="C34" s="101"/>
      <c r="D34" s="101"/>
      <c r="E34" s="101"/>
      <c r="F34" s="101"/>
      <c r="G34" s="102"/>
      <c r="H34" s="32"/>
      <c r="J34"/>
      <c r="K34" t="str">
        <f>"【平野部の洪水害による推定被害："&amp;IF($C$8=List!$D$4,$L16,$K16)&amp;"】注1～3）"</f>
        <v>【平野部の洪水害による推定被害：平成27年9月関東･東北豪雨・平成30年7月豪雨の実績被害額をもとに推計して算出】注1～3）</v>
      </c>
    </row>
    <row r="35" spans="1:21" ht="21.75" customHeight="1" x14ac:dyDescent="0.5">
      <c r="A35" s="20"/>
      <c r="B35" s="52" t="s">
        <v>145</v>
      </c>
      <c r="C35" s="123" t="s">
        <v>115</v>
      </c>
      <c r="D35" s="123" t="s">
        <v>116</v>
      </c>
      <c r="E35" s="123" t="s">
        <v>117</v>
      </c>
      <c r="F35" s="123" t="s">
        <v>119</v>
      </c>
      <c r="G35" s="124" t="s">
        <v>118</v>
      </c>
      <c r="H35" s="32"/>
      <c r="J35"/>
      <c r="K35" s="1" t="str">
        <f>"【山間部の洪水害による推定被害："&amp;IF($C$8=List!$D$4,$L17,$K17)&amp;"】注1・4）"</f>
        <v>【山間部の洪水害による推定被害：平成29年7月九州北部豪雨・平成30年7月豪雨の実績被害額をもとに推計して算出】注1・4）</v>
      </c>
    </row>
    <row r="36" spans="1:21" ht="21.75" customHeight="1" thickBot="1" x14ac:dyDescent="0.55000000000000004">
      <c r="A36" s="20"/>
      <c r="B36" s="52" t="str">
        <f>"有形固定資産の被害(業種区分別での元データのサンプル数："&amp;VLOOKUP(Table!$G$4,被害データ!$A$71:$F$77,IF($C$9="山間部",5,2),FALSE)&amp;")"</f>
        <v>有形固定資産の被害(業種区分別での元データのサンプル数：108)</v>
      </c>
      <c r="C36" s="54"/>
      <c r="D36" s="54"/>
      <c r="E36" s="54"/>
      <c r="F36" s="54"/>
      <c r="G36" s="55"/>
      <c r="H36" s="32"/>
      <c r="J36"/>
      <c r="K36"/>
    </row>
    <row r="37" spans="1:21" ht="32.25" customHeight="1" thickBot="1" x14ac:dyDescent="0.55000000000000004">
      <c r="A37" s="20"/>
      <c r="B37" s="61" t="str">
        <f>IF(C9="平野部","直接損害額 注2)","直接損害額 注4)")</f>
        <v>直接損害額 注2)</v>
      </c>
      <c r="C37" s="119">
        <f>K19</f>
        <v>117851.42819591674</v>
      </c>
      <c r="D37" s="119">
        <f t="shared" ref="D37:G37" si="1">L19</f>
        <v>163865.55488021005</v>
      </c>
      <c r="E37" s="119">
        <f t="shared" si="1"/>
        <v>268668.59699130146</v>
      </c>
      <c r="F37" s="119">
        <f t="shared" si="1"/>
        <v>519424.64708863461</v>
      </c>
      <c r="G37" s="120">
        <f t="shared" si="1"/>
        <v>1004218.4573282601</v>
      </c>
      <c r="H37" s="32"/>
      <c r="J37"/>
      <c r="K37">
        <v>1</v>
      </c>
      <c r="L37">
        <v>2</v>
      </c>
      <c r="M37">
        <v>3</v>
      </c>
      <c r="N37">
        <v>4</v>
      </c>
      <c r="O37">
        <v>5</v>
      </c>
      <c r="P37" s="2"/>
      <c r="Q37" s="116">
        <f>IF($C$8=List!$D$4,VLOOKUP(Table!$E$4,被害データ!$C$5:$R$49,K37+1,FALSE),VLOOKUP(Table!$G$4,被害データ!$C$57:$R$65,K37+1,FALSE)*$C$6)</f>
        <v>117851.42819591674</v>
      </c>
      <c r="R37" s="116">
        <f>IF($C$8=List!$D$4,VLOOKUP(Table!$E$4,被害データ!$C$5:$R$49,L37+1,FALSE),VLOOKUP(Table!$G$4,被害データ!$C$57:$R$65,L37+1,FALSE)*$C$6)</f>
        <v>163865.55488021005</v>
      </c>
      <c r="S37" s="116">
        <f>IF($C$8=List!$D$4,VLOOKUP(Table!$E$4,被害データ!$C$5:$R$49,M37+1,FALSE),VLOOKUP(Table!$G$4,被害データ!$C$57:$R$65,M37+1,FALSE)*$C$6)</f>
        <v>268668.59699130146</v>
      </c>
      <c r="T37" s="116">
        <f>IF($C$8=List!$D$4,VLOOKUP(Table!$E$4,被害データ!$C$5:$R$49,N37+1,FALSE),VLOOKUP(Table!$G$4,被害データ!$C$57:$R$65,N37+1,FALSE)*$C$6)</f>
        <v>519424.64708863461</v>
      </c>
      <c r="U37" s="116">
        <f>IF($C$8=List!$D$4,VLOOKUP(Table!$E$4,被害データ!$C$5:$R$49,O37+1,FALSE),VLOOKUP(Table!$G$4,被害データ!$C$57:$R$65,O37+1,FALSE)*$C$6)</f>
        <v>1004218.4573282601</v>
      </c>
    </row>
    <row r="38" spans="1:21" ht="21.75" customHeight="1" thickBot="1" x14ac:dyDescent="0.55000000000000004">
      <c r="A38" s="20"/>
      <c r="B38" s="52" t="str">
        <f>"事業中断期間および売上の被害(業種区分別での元データのサンプル数："&amp;VLOOKUP(Table!$G$4,被害データ!$A$71:$F$77,3,FALSE)&amp;")"</f>
        <v>事業中断期間および売上の被害(業種区分別での元データのサンプル数：21)</v>
      </c>
      <c r="C38" s="56"/>
      <c r="D38" s="56"/>
      <c r="E38" s="56"/>
      <c r="F38" s="56"/>
      <c r="G38" s="57" t="s">
        <v>185</v>
      </c>
      <c r="H38" s="32"/>
      <c r="J38"/>
      <c r="K38" s="85"/>
    </row>
    <row r="39" spans="1:21" ht="31.5" customHeight="1" thickBot="1" x14ac:dyDescent="0.55000000000000004">
      <c r="A39" s="20"/>
      <c r="B39" s="61" t="s">
        <v>139</v>
      </c>
      <c r="C39" s="121">
        <f t="shared" ref="C39:G40" si="2">K20</f>
        <v>0.58532032670876788</v>
      </c>
      <c r="D39" s="121">
        <f t="shared" si="2"/>
        <v>0.96983909150161696</v>
      </c>
      <c r="E39" s="121">
        <f t="shared" si="2"/>
        <v>2.0685156156275086</v>
      </c>
      <c r="F39" s="121">
        <f t="shared" si="2"/>
        <v>5.6789881413010699</v>
      </c>
      <c r="G39" s="122">
        <f t="shared" si="2"/>
        <v>15.591328421881149</v>
      </c>
      <c r="H39" s="32"/>
      <c r="K39" s="85">
        <v>6</v>
      </c>
      <c r="L39" s="1">
        <v>7</v>
      </c>
      <c r="M39" s="85">
        <v>8</v>
      </c>
      <c r="N39" s="1">
        <v>9</v>
      </c>
      <c r="O39" s="85">
        <v>10</v>
      </c>
      <c r="Q39" s="111">
        <f>IF($C$8=List!$D$4,VLOOKUP(Table!$E$4,被害データ!$C$5:$R$49,K39+1,FALSE),VLOOKUP(Table!$G$4,被害データ!$C$57:$R$65,K39+1,FALSE))</f>
        <v>0.58532032670876788</v>
      </c>
      <c r="R39" s="111">
        <f>IF($C$8=List!$D$4,VLOOKUP(Table!$E$4,被害データ!$C$5:$R$49,L39+1,FALSE),VLOOKUP(Table!$G$4,被害データ!$C$57:$R$65,L39+1,FALSE))</f>
        <v>0.96983909150161696</v>
      </c>
      <c r="S39" s="111">
        <f>IF($C$8=List!$D$4,VLOOKUP(Table!$E$4,被害データ!$C$5:$R$49,M39+1,FALSE),VLOOKUP(Table!$G$4,被害データ!$C$57:$R$65,M39+1,FALSE))</f>
        <v>2.0685156156275086</v>
      </c>
      <c r="T39" s="111">
        <f>IF($C$8=List!$D$4,VLOOKUP(Table!$E$4,被害データ!$C$5:$R$49,N39+1,FALSE),VLOOKUP(Table!$G$4,被害データ!$C$57:$R$65,N39+1,FALSE))</f>
        <v>5.6789881413010699</v>
      </c>
      <c r="U39" s="111">
        <f>IF($C$8=List!$D$4,VLOOKUP(Table!$E$4,被害データ!$C$5:$R$49,O39+1,FALSE),VLOOKUP(Table!$G$4,被害データ!$C$57:$R$65,O39+1,FALSE))</f>
        <v>15.591328421881149</v>
      </c>
    </row>
    <row r="40" spans="1:21" ht="31.5" customHeight="1" thickBot="1" x14ac:dyDescent="0.55000000000000004">
      <c r="A40" s="20"/>
      <c r="B40" s="61" t="s">
        <v>138</v>
      </c>
      <c r="C40" s="119">
        <f>K21</f>
        <v>24388.346946198664</v>
      </c>
      <c r="D40" s="119">
        <f t="shared" si="2"/>
        <v>40409.96214590071</v>
      </c>
      <c r="E40" s="119">
        <f t="shared" si="2"/>
        <v>86188.150651146192</v>
      </c>
      <c r="F40" s="119">
        <f t="shared" si="2"/>
        <v>236624.50588754457</v>
      </c>
      <c r="G40" s="120">
        <f t="shared" si="2"/>
        <v>649638.68424504786</v>
      </c>
      <c r="H40" s="32"/>
      <c r="K40" s="1">
        <v>27</v>
      </c>
      <c r="L40" s="1">
        <v>28</v>
      </c>
      <c r="M40" s="1">
        <v>29</v>
      </c>
      <c r="N40" s="1">
        <v>30</v>
      </c>
      <c r="O40" s="1">
        <v>31</v>
      </c>
      <c r="Q40" s="116">
        <f>IF(Q39="nodata","nodata",Q39/12*$C$7)</f>
        <v>24388.346946198664</v>
      </c>
      <c r="R40" s="116">
        <f t="shared" ref="R40:U40" si="3">IF(R39="nodata","nodata",R39/12*$C$7)</f>
        <v>40409.96214590071</v>
      </c>
      <c r="S40" s="116">
        <f t="shared" si="3"/>
        <v>86188.150651146192</v>
      </c>
      <c r="T40" s="116">
        <f t="shared" si="3"/>
        <v>236624.50588754457</v>
      </c>
      <c r="U40" s="116">
        <f t="shared" si="3"/>
        <v>649638.68424504786</v>
      </c>
    </row>
    <row r="41" spans="1:21" ht="13.5" customHeight="1" x14ac:dyDescent="0.5">
      <c r="A41" s="20"/>
      <c r="B41" s="91"/>
      <c r="C41" s="53"/>
      <c r="D41" s="56"/>
      <c r="E41" s="56"/>
      <c r="F41" s="56"/>
      <c r="G41" s="57" t="s">
        <v>186</v>
      </c>
      <c r="H41" s="32"/>
    </row>
    <row r="42" spans="1:21" ht="9.75" customHeight="1" thickBot="1" x14ac:dyDescent="0.55000000000000004">
      <c r="A42" s="20"/>
      <c r="B42" s="58"/>
      <c r="C42" s="45"/>
      <c r="D42" s="45"/>
      <c r="E42" s="45"/>
      <c r="F42" s="45"/>
      <c r="G42" s="59"/>
      <c r="H42" s="32"/>
    </row>
    <row r="43" spans="1:21" ht="10.5" customHeight="1" thickTop="1" thickBot="1" x14ac:dyDescent="0.55000000000000004">
      <c r="A43" s="20"/>
      <c r="B43" s="20"/>
      <c r="C43" s="20"/>
      <c r="D43" s="20"/>
      <c r="E43" s="20"/>
      <c r="F43" s="20"/>
      <c r="G43" s="20"/>
      <c r="H43" s="20"/>
    </row>
    <row r="44" spans="1:21" ht="18" thickTop="1" x14ac:dyDescent="0.5">
      <c r="B44" s="100" t="s">
        <v>77</v>
      </c>
      <c r="C44" s="101"/>
      <c r="D44" s="101"/>
      <c r="E44" s="101"/>
      <c r="F44" s="101"/>
      <c r="G44" s="102"/>
      <c r="H44" s="20"/>
    </row>
    <row r="45" spans="1:21" ht="24" customHeight="1" x14ac:dyDescent="0.5">
      <c r="A45" s="62"/>
      <c r="B45" s="96"/>
      <c r="C45" s="64"/>
      <c r="D45" s="64"/>
      <c r="E45" s="64"/>
      <c r="F45" s="64"/>
      <c r="G45" s="65"/>
      <c r="H45" s="66"/>
      <c r="K45">
        <v>11</v>
      </c>
      <c r="L45">
        <v>12</v>
      </c>
      <c r="M45">
        <v>13</v>
      </c>
      <c r="N45">
        <v>14</v>
      </c>
      <c r="O45">
        <v>15</v>
      </c>
      <c r="Q45" s="116">
        <f>IF($C$8=List!$D$4,VLOOKUP(Table!$E$4,被害データ!$C$5:$R$49,K45+1,FALSE),VLOOKUP(Table!$G$4,被害データ!$C$57:$R$65,K45+1,FALSE)*$C$6)</f>
        <v>147329.10676908729</v>
      </c>
      <c r="R45" s="116">
        <f>IF($C$8=List!$D$4,VLOOKUP(Table!$E$4,被害データ!$C$5:$R$49,L45+1,FALSE),VLOOKUP(Table!$G$4,被害データ!$C$57:$R$65,L45+1,FALSE)*$C$6)</f>
        <v>226332.96418482688</v>
      </c>
      <c r="S45" s="116">
        <f>IF($C$8=List!$D$4,VLOOKUP(Table!$E$4,被害データ!$C$5:$R$49,M45+1,FALSE),VLOOKUP(Table!$G$4,被害データ!$C$57:$R$65,M45+1,FALSE)*$C$6)</f>
        <v>430959.73388141301</v>
      </c>
      <c r="T45" s="116">
        <f>IF($C$8=List!$D$4,VLOOKUP(Table!$E$4,被害データ!$C$5:$R$49,N45+1,FALSE),VLOOKUP(Table!$G$4,被害データ!$C$57:$R$65,N45+1,FALSE)*$C$6)</f>
        <v>1017080.2127220607</v>
      </c>
      <c r="U45" s="116">
        <f>IF($C$8=List!$D$4,VLOOKUP(Table!$E$4,被害データ!$C$5:$R$49,O45+1,FALSE),VLOOKUP(Table!$G$4,被害データ!$C$57:$R$65,O45+1,FALSE)*$C$6)</f>
        <v>2400345.2707611946</v>
      </c>
    </row>
    <row r="46" spans="1:21" ht="21.75" customHeight="1" x14ac:dyDescent="0.5">
      <c r="A46" s="62"/>
      <c r="B46" s="95"/>
      <c r="C46" s="64"/>
      <c r="D46" s="64"/>
      <c r="E46" s="64"/>
      <c r="F46" s="64"/>
      <c r="G46" s="65"/>
      <c r="H46" s="66"/>
      <c r="J46"/>
      <c r="K46" s="85"/>
    </row>
    <row r="47" spans="1:21" ht="24" customHeight="1" x14ac:dyDescent="0.5">
      <c r="A47" s="62"/>
      <c r="B47" s="95"/>
      <c r="C47" s="64"/>
      <c r="D47" s="64"/>
      <c r="E47" s="64"/>
      <c r="F47" s="64"/>
      <c r="G47" s="65"/>
      <c r="H47" s="66"/>
      <c r="K47" s="85">
        <v>6</v>
      </c>
      <c r="L47" s="1">
        <v>7</v>
      </c>
      <c r="M47" s="85">
        <v>8</v>
      </c>
      <c r="N47" s="1">
        <v>9</v>
      </c>
      <c r="O47" s="85">
        <v>10</v>
      </c>
      <c r="Q47" s="111">
        <f>IF($C$8=List!$D$4,VLOOKUP(Table!$E$4,被害データ!$C$5:$R$49,K47+1,FALSE),VLOOKUP(Table!$G$4,被害データ!$C$57:$R$65,K47+1,FALSE))</f>
        <v>0.58532032670876788</v>
      </c>
      <c r="R47" s="111">
        <f>IF($C$8=List!$D$4,VLOOKUP(Table!$E$4,被害データ!$C$5:$R$49,L47+1,FALSE),VLOOKUP(Table!$G$4,被害データ!$C$57:$R$65,L47+1,FALSE))</f>
        <v>0.96983909150161696</v>
      </c>
      <c r="S47" s="111">
        <f>IF($C$8=List!$D$4,VLOOKUP(Table!$E$4,被害データ!$C$5:$R$49,M47+1,FALSE),VLOOKUP(Table!$G$4,被害データ!$C$57:$R$65,M47+1,FALSE))</f>
        <v>2.0685156156275086</v>
      </c>
      <c r="T47" s="111">
        <f>IF($C$8=List!$D$4,VLOOKUP(Table!$E$4,被害データ!$C$5:$R$49,N47+1,FALSE),VLOOKUP(Table!$G$4,被害データ!$C$57:$R$65,N47+1,FALSE))</f>
        <v>5.6789881413010699</v>
      </c>
      <c r="U47" s="111">
        <f>IF($C$8=List!$D$4,VLOOKUP(Table!$E$4,被害データ!$C$5:$R$49,O47+1,FALSE),VLOOKUP(Table!$G$4,被害データ!$C$57:$R$65,O47+1,FALSE))</f>
        <v>15.591328421881149</v>
      </c>
    </row>
    <row r="48" spans="1:21" ht="24" customHeight="1" x14ac:dyDescent="0.5">
      <c r="A48" s="62"/>
      <c r="B48" s="95"/>
      <c r="C48" s="64"/>
      <c r="D48" s="64"/>
      <c r="E48" s="64"/>
      <c r="F48" s="64"/>
      <c r="G48" s="65"/>
      <c r="H48" s="66"/>
      <c r="K48" s="1">
        <v>27</v>
      </c>
      <c r="L48" s="1">
        <v>28</v>
      </c>
      <c r="M48" s="1">
        <v>29</v>
      </c>
      <c r="N48" s="1">
        <v>30</v>
      </c>
      <c r="O48" s="1">
        <v>31</v>
      </c>
      <c r="Q48" s="116">
        <f>IF(Q47="nodata","nodata",Q47/12*$C$7)</f>
        <v>24388.346946198664</v>
      </c>
      <c r="R48" s="116">
        <f t="shared" ref="R48" si="4">IF(R47="nodata","nodata",R47/12*$C$7)</f>
        <v>40409.96214590071</v>
      </c>
      <c r="S48" s="116">
        <f t="shared" ref="S48" si="5">IF(S47="nodata","nodata",S47/12*$C$7)</f>
        <v>86188.150651146192</v>
      </c>
      <c r="T48" s="116">
        <f t="shared" ref="T48" si="6">IF(T47="nodata","nodata",T47/12*$C$7)</f>
        <v>236624.50588754457</v>
      </c>
      <c r="U48" s="116">
        <f t="shared" ref="U48" si="7">IF(U47="nodata","nodata",U47/12*$C$7)</f>
        <v>649638.68424504786</v>
      </c>
    </row>
    <row r="49" spans="1:8" ht="15" customHeight="1" x14ac:dyDescent="0.5">
      <c r="A49" s="62"/>
      <c r="B49" s="95"/>
      <c r="C49" s="64"/>
      <c r="D49" s="64"/>
      <c r="E49" s="64"/>
      <c r="F49" s="64"/>
      <c r="G49" s="65"/>
      <c r="H49" s="66"/>
    </row>
    <row r="50" spans="1:8" ht="9" customHeight="1" x14ac:dyDescent="0.5">
      <c r="A50" s="62"/>
      <c r="B50" s="95"/>
      <c r="C50" s="64"/>
      <c r="D50" s="64"/>
      <c r="E50" s="64"/>
      <c r="F50" s="64"/>
      <c r="G50" s="65"/>
      <c r="H50" s="66"/>
    </row>
    <row r="51" spans="1:8" x14ac:dyDescent="0.5">
      <c r="A51" s="62"/>
      <c r="B51" s="95"/>
      <c r="C51" s="64"/>
      <c r="D51" s="64"/>
      <c r="E51" s="64"/>
      <c r="F51" s="64"/>
      <c r="G51" s="65"/>
      <c r="H51" s="66"/>
    </row>
    <row r="52" spans="1:8" s="67" customFormat="1" ht="16.2" x14ac:dyDescent="0.45">
      <c r="A52" s="62"/>
      <c r="B52" s="96"/>
      <c r="C52" s="64"/>
      <c r="D52" s="64"/>
      <c r="E52" s="64"/>
      <c r="F52" s="64"/>
      <c r="G52" s="65"/>
      <c r="H52" s="66"/>
    </row>
    <row r="53" spans="1:8" s="67" customFormat="1" ht="16.2" x14ac:dyDescent="0.45">
      <c r="A53" s="62"/>
      <c r="B53" s="95"/>
      <c r="C53" s="64"/>
      <c r="D53" s="64"/>
      <c r="E53" s="64"/>
      <c r="F53" s="64"/>
      <c r="G53" s="65"/>
      <c r="H53" s="66"/>
    </row>
    <row r="54" spans="1:8" s="67" customFormat="1" ht="16.2" x14ac:dyDescent="0.45">
      <c r="A54" s="62"/>
      <c r="B54" s="95"/>
      <c r="C54" s="64"/>
      <c r="D54" s="64"/>
      <c r="E54" s="64"/>
      <c r="F54" s="64"/>
      <c r="G54" s="65"/>
      <c r="H54" s="66"/>
    </row>
    <row r="55" spans="1:8" s="67" customFormat="1" ht="16.2" x14ac:dyDescent="0.45">
      <c r="A55" s="62"/>
      <c r="B55" s="95"/>
      <c r="C55" s="64"/>
      <c r="D55" s="64"/>
      <c r="E55" s="64"/>
      <c r="F55" s="64"/>
      <c r="G55" s="65"/>
      <c r="H55" s="66"/>
    </row>
    <row r="56" spans="1:8" s="67" customFormat="1" ht="16.2" x14ac:dyDescent="0.45">
      <c r="A56" s="62"/>
      <c r="B56" s="95"/>
      <c r="C56" s="64"/>
      <c r="D56" s="64"/>
      <c r="E56" s="64"/>
      <c r="F56" s="64"/>
      <c r="G56" s="65"/>
      <c r="H56" s="66"/>
    </row>
    <row r="57" spans="1:8" s="67" customFormat="1" ht="16.2" x14ac:dyDescent="0.45">
      <c r="A57" s="62"/>
      <c r="B57" s="95"/>
      <c r="C57" s="64"/>
      <c r="D57" s="64"/>
      <c r="E57" s="64"/>
      <c r="F57" s="64"/>
      <c r="G57" s="65"/>
      <c r="H57" s="66"/>
    </row>
    <row r="58" spans="1:8" s="67" customFormat="1" ht="16.2" x14ac:dyDescent="0.45">
      <c r="A58" s="62"/>
      <c r="B58" s="95"/>
      <c r="C58" s="64"/>
      <c r="D58" s="64"/>
      <c r="E58" s="64"/>
      <c r="F58" s="64"/>
      <c r="G58" s="65"/>
      <c r="H58" s="66"/>
    </row>
    <row r="59" spans="1:8" s="67" customFormat="1" ht="16.2" x14ac:dyDescent="0.45">
      <c r="A59" s="62"/>
      <c r="B59" s="97"/>
      <c r="C59" s="64"/>
      <c r="D59" s="64"/>
      <c r="E59" s="64"/>
      <c r="F59" s="64"/>
      <c r="G59" s="65"/>
      <c r="H59" s="66"/>
    </row>
    <row r="60" spans="1:8" s="67" customFormat="1" ht="16.2" x14ac:dyDescent="0.45">
      <c r="A60" s="62"/>
      <c r="B60" s="95"/>
      <c r="C60" s="64"/>
      <c r="D60" s="64"/>
      <c r="E60" s="64"/>
      <c r="F60" s="64"/>
      <c r="G60" s="65"/>
      <c r="H60" s="66"/>
    </row>
    <row r="61" spans="1:8" s="67" customFormat="1" ht="16.2" x14ac:dyDescent="0.45">
      <c r="A61" s="62"/>
      <c r="B61" s="95"/>
      <c r="C61" s="64"/>
      <c r="D61" s="64"/>
      <c r="E61" s="64"/>
      <c r="F61" s="64"/>
      <c r="G61" s="65"/>
      <c r="H61" s="66"/>
    </row>
    <row r="62" spans="1:8" s="67" customFormat="1" ht="16.2" x14ac:dyDescent="0.45">
      <c r="A62" s="62"/>
      <c r="B62" s="96"/>
      <c r="C62" s="64"/>
      <c r="D62" s="64"/>
      <c r="E62" s="64"/>
      <c r="F62" s="64"/>
      <c r="G62" s="65"/>
      <c r="H62" s="66"/>
    </row>
    <row r="63" spans="1:8" s="67" customFormat="1" ht="16.2" x14ac:dyDescent="0.45">
      <c r="A63" s="62"/>
      <c r="B63" s="95"/>
      <c r="C63" s="64"/>
      <c r="D63" s="64"/>
      <c r="E63" s="64"/>
      <c r="F63" s="64"/>
      <c r="G63" s="65"/>
      <c r="H63" s="66"/>
    </row>
    <row r="64" spans="1:8" s="67" customFormat="1" ht="16.2" x14ac:dyDescent="0.45">
      <c r="A64" s="62"/>
      <c r="B64" s="95"/>
      <c r="C64" s="64"/>
      <c r="D64" s="64"/>
      <c r="E64" s="64"/>
      <c r="F64" s="64"/>
      <c r="G64" s="65"/>
      <c r="H64" s="66"/>
    </row>
    <row r="65" spans="1:8" s="67" customFormat="1" ht="16.2" x14ac:dyDescent="0.45">
      <c r="A65" s="62"/>
      <c r="B65" s="95"/>
      <c r="C65" s="64"/>
      <c r="D65" s="64"/>
      <c r="E65" s="64"/>
      <c r="F65" s="64"/>
      <c r="G65" s="65"/>
      <c r="H65" s="66"/>
    </row>
    <row r="66" spans="1:8" s="67" customFormat="1" ht="16.2" x14ac:dyDescent="0.45">
      <c r="A66" s="62"/>
      <c r="B66" s="95"/>
      <c r="C66" s="64"/>
      <c r="D66" s="64"/>
      <c r="E66" s="64"/>
      <c r="F66" s="64"/>
      <c r="G66" s="65"/>
      <c r="H66" s="66"/>
    </row>
    <row r="67" spans="1:8" s="67" customFormat="1" ht="16.2" x14ac:dyDescent="0.45">
      <c r="A67" s="62"/>
      <c r="B67" s="96"/>
      <c r="C67" s="64"/>
      <c r="D67" s="64"/>
      <c r="E67" s="64"/>
      <c r="F67" s="64"/>
      <c r="G67" s="65"/>
      <c r="H67" s="66"/>
    </row>
    <row r="68" spans="1:8" s="67" customFormat="1" ht="16.2" x14ac:dyDescent="0.45">
      <c r="A68" s="62"/>
      <c r="B68" s="95"/>
      <c r="C68" s="64"/>
      <c r="D68" s="64"/>
      <c r="E68" s="64"/>
      <c r="F68" s="64"/>
      <c r="G68" s="65"/>
      <c r="H68" s="66"/>
    </row>
    <row r="69" spans="1:8" s="67" customFormat="1" ht="16.2" x14ac:dyDescent="0.45">
      <c r="A69" s="62"/>
      <c r="B69" s="96"/>
      <c r="C69" s="64"/>
      <c r="D69" s="64"/>
      <c r="E69" s="64"/>
      <c r="F69" s="64"/>
      <c r="G69" s="65"/>
      <c r="H69" s="66"/>
    </row>
    <row r="70" spans="1:8" s="67" customFormat="1" ht="16.2" x14ac:dyDescent="0.45">
      <c r="A70" s="62"/>
      <c r="B70" s="96"/>
      <c r="C70" s="64"/>
      <c r="D70" s="64"/>
      <c r="E70" s="64"/>
      <c r="F70" s="64"/>
      <c r="G70" s="65"/>
      <c r="H70" s="66"/>
    </row>
    <row r="71" spans="1:8" s="67" customFormat="1" ht="16.2" x14ac:dyDescent="0.45">
      <c r="A71" s="62"/>
      <c r="B71" s="95"/>
      <c r="C71" s="64"/>
      <c r="D71" s="64"/>
      <c r="E71" s="64"/>
      <c r="F71" s="64"/>
      <c r="G71" s="65"/>
      <c r="H71" s="66"/>
    </row>
    <row r="72" spans="1:8" s="67" customFormat="1" ht="16.2" x14ac:dyDescent="0.45">
      <c r="A72" s="62"/>
      <c r="B72" s="96"/>
      <c r="C72" s="64"/>
      <c r="D72" s="64"/>
      <c r="E72" s="64"/>
      <c r="F72" s="64"/>
      <c r="G72" s="65"/>
      <c r="H72" s="66"/>
    </row>
    <row r="73" spans="1:8" s="67" customFormat="1" ht="16.8" thickBot="1" x14ac:dyDescent="0.5">
      <c r="A73" s="62"/>
      <c r="B73" s="98"/>
      <c r="C73" s="69"/>
      <c r="D73" s="69"/>
      <c r="E73" s="69"/>
      <c r="F73" s="69"/>
      <c r="G73" s="70"/>
      <c r="H73" s="66"/>
    </row>
    <row r="74" spans="1:8" s="67" customFormat="1" ht="18" thickTop="1" x14ac:dyDescent="0.45">
      <c r="A74" s="6"/>
      <c r="B74" s="20"/>
      <c r="C74" s="20"/>
      <c r="D74" s="20"/>
      <c r="E74" s="20"/>
      <c r="F74" s="20"/>
      <c r="G74" s="20"/>
      <c r="H74" s="20"/>
    </row>
    <row r="75" spans="1:8" s="67" customFormat="1" x14ac:dyDescent="0.45">
      <c r="A75" s="6"/>
      <c r="B75" s="20"/>
      <c r="C75" s="20"/>
      <c r="D75" s="20"/>
      <c r="E75" s="20"/>
      <c r="F75" s="20"/>
      <c r="G75" s="20"/>
      <c r="H75" s="20"/>
    </row>
    <row r="76" spans="1:8" s="67" customFormat="1" x14ac:dyDescent="0.45">
      <c r="A76" s="6"/>
      <c r="B76" s="20"/>
      <c r="C76" s="20"/>
      <c r="D76" s="20"/>
      <c r="E76" s="20"/>
      <c r="F76" s="20"/>
      <c r="G76" s="20"/>
      <c r="H76" s="20"/>
    </row>
    <row r="77" spans="1:8" s="67" customFormat="1" ht="18" thickBot="1" x14ac:dyDescent="0.5">
      <c r="A77" s="6"/>
      <c r="B77" s="20"/>
      <c r="C77" s="20"/>
      <c r="D77" s="20"/>
      <c r="E77" s="20"/>
      <c r="F77" s="20"/>
      <c r="G77" s="20"/>
      <c r="H77" s="6"/>
    </row>
    <row r="78" spans="1:8" s="67" customFormat="1" ht="18" thickTop="1" x14ac:dyDescent="0.45">
      <c r="A78" s="6"/>
      <c r="B78" s="100" t="s">
        <v>59</v>
      </c>
      <c r="C78" s="101"/>
      <c r="D78" s="101"/>
      <c r="E78" s="101"/>
      <c r="F78" s="101"/>
      <c r="G78" s="102"/>
      <c r="H78" s="6"/>
    </row>
    <row r="79" spans="1:8" s="67" customFormat="1" x14ac:dyDescent="0.45">
      <c r="A79" s="6"/>
      <c r="B79" s="63" t="s">
        <v>85</v>
      </c>
      <c r="C79" s="64"/>
      <c r="D79" s="64"/>
      <c r="E79" s="64"/>
      <c r="F79" s="64"/>
      <c r="G79" s="65"/>
      <c r="H79" s="6"/>
    </row>
    <row r="80" spans="1:8" s="67" customFormat="1" ht="14.25" customHeight="1" x14ac:dyDescent="0.45">
      <c r="A80" s="6"/>
      <c r="B80" s="63" t="s">
        <v>144</v>
      </c>
      <c r="C80" s="64"/>
      <c r="D80" s="64"/>
      <c r="E80" s="64"/>
      <c r="F80" s="64"/>
      <c r="G80" s="65"/>
      <c r="H80" s="6"/>
    </row>
    <row r="81" spans="2:7" ht="16.5" customHeight="1" x14ac:dyDescent="0.5">
      <c r="B81" s="63" t="s">
        <v>88</v>
      </c>
      <c r="C81" s="64"/>
      <c r="D81" s="64"/>
      <c r="E81" s="64"/>
      <c r="F81" s="64"/>
      <c r="G81" s="65"/>
    </row>
    <row r="82" spans="2:7" ht="22.5" customHeight="1" x14ac:dyDescent="0.5">
      <c r="B82" s="63" t="s">
        <v>89</v>
      </c>
      <c r="C82" s="64"/>
      <c r="D82" s="64"/>
      <c r="E82" s="64"/>
      <c r="F82" s="64"/>
      <c r="G82" s="65"/>
    </row>
    <row r="83" spans="2:7" ht="22.5" customHeight="1" x14ac:dyDescent="0.5">
      <c r="B83" s="63" t="s">
        <v>90</v>
      </c>
      <c r="C83" s="64"/>
      <c r="D83" s="64"/>
      <c r="E83" s="64"/>
      <c r="F83" s="64"/>
      <c r="G83" s="65"/>
    </row>
    <row r="84" spans="2:7" x14ac:dyDescent="0.5">
      <c r="B84" s="63" t="s">
        <v>91</v>
      </c>
      <c r="C84" s="64"/>
      <c r="D84" s="64"/>
      <c r="E84" s="64"/>
      <c r="F84" s="64"/>
      <c r="G84" s="65"/>
    </row>
    <row r="85" spans="2:7" x14ac:dyDescent="0.5">
      <c r="B85" s="63" t="s">
        <v>86</v>
      </c>
      <c r="C85" s="64"/>
      <c r="D85" s="64"/>
      <c r="E85" s="64"/>
      <c r="F85" s="64"/>
      <c r="G85" s="65"/>
    </row>
    <row r="86" spans="2:7" x14ac:dyDescent="0.5">
      <c r="B86" s="63" t="s">
        <v>92</v>
      </c>
      <c r="C86" s="64"/>
      <c r="D86" s="64"/>
      <c r="E86" s="64"/>
      <c r="F86" s="64"/>
      <c r="G86" s="65"/>
    </row>
    <row r="87" spans="2:7" x14ac:dyDescent="0.5">
      <c r="B87" s="63" t="s">
        <v>93</v>
      </c>
      <c r="C87" s="64"/>
      <c r="D87" s="64"/>
      <c r="E87" s="64"/>
      <c r="F87" s="64"/>
      <c r="G87" s="65"/>
    </row>
    <row r="88" spans="2:7" x14ac:dyDescent="0.5">
      <c r="B88" s="63" t="s">
        <v>87</v>
      </c>
      <c r="C88" s="64"/>
      <c r="D88" s="64"/>
      <c r="E88" s="64"/>
      <c r="F88" s="64"/>
      <c r="G88" s="65"/>
    </row>
    <row r="89" spans="2:7" x14ac:dyDescent="0.5">
      <c r="B89" s="63" t="s">
        <v>94</v>
      </c>
      <c r="C89" s="64"/>
      <c r="D89" s="64"/>
      <c r="E89" s="64"/>
      <c r="F89" s="64"/>
      <c r="G89" s="65"/>
    </row>
    <row r="90" spans="2:7" x14ac:dyDescent="0.5">
      <c r="B90" s="63" t="s">
        <v>95</v>
      </c>
      <c r="C90" s="64"/>
      <c r="D90" s="64"/>
      <c r="E90" s="64"/>
      <c r="F90" s="64"/>
      <c r="G90" s="65"/>
    </row>
    <row r="91" spans="2:7" x14ac:dyDescent="0.5">
      <c r="B91" s="63" t="s">
        <v>96</v>
      </c>
      <c r="C91" s="64"/>
      <c r="D91" s="64"/>
      <c r="E91" s="64"/>
      <c r="F91" s="64"/>
      <c r="G91" s="65"/>
    </row>
    <row r="92" spans="2:7" x14ac:dyDescent="0.5">
      <c r="B92" s="63"/>
      <c r="C92" s="64"/>
      <c r="D92" s="64"/>
      <c r="E92" s="64"/>
      <c r="F92" s="64"/>
      <c r="G92" s="65"/>
    </row>
    <row r="93" spans="2:7" x14ac:dyDescent="0.5">
      <c r="B93" s="63"/>
      <c r="C93" s="64"/>
      <c r="D93" s="64"/>
      <c r="E93" s="64"/>
      <c r="F93" s="64"/>
      <c r="G93" s="65"/>
    </row>
    <row r="94" spans="2:7" x14ac:dyDescent="0.5">
      <c r="B94" s="63" t="s">
        <v>106</v>
      </c>
      <c r="C94" s="64"/>
      <c r="D94" s="64"/>
      <c r="E94" s="64"/>
      <c r="F94" s="64"/>
      <c r="G94" s="65"/>
    </row>
    <row r="95" spans="2:7" x14ac:dyDescent="0.5">
      <c r="B95" s="63" t="s">
        <v>114</v>
      </c>
      <c r="C95" s="64"/>
      <c r="D95" s="64"/>
      <c r="E95" s="64"/>
      <c r="F95" s="64"/>
      <c r="G95" s="65"/>
    </row>
    <row r="96" spans="2:7" x14ac:dyDescent="0.5">
      <c r="B96" s="63" t="s">
        <v>126</v>
      </c>
      <c r="C96" s="64"/>
      <c r="D96" s="64"/>
      <c r="E96" s="64"/>
      <c r="F96" s="64"/>
      <c r="G96" s="65"/>
    </row>
    <row r="97" spans="2:7" x14ac:dyDescent="0.5">
      <c r="B97" s="63"/>
      <c r="C97" s="64"/>
      <c r="D97" s="64"/>
      <c r="E97" s="64"/>
      <c r="F97" s="64"/>
      <c r="G97" s="65"/>
    </row>
    <row r="98" spans="2:7" x14ac:dyDescent="0.5">
      <c r="B98" s="63"/>
      <c r="C98" s="64"/>
      <c r="D98" s="64"/>
      <c r="E98" s="64"/>
      <c r="F98" s="64"/>
      <c r="G98" s="65"/>
    </row>
    <row r="99" spans="2:7" x14ac:dyDescent="0.5">
      <c r="B99" s="63"/>
      <c r="C99" s="64"/>
      <c r="D99" s="64"/>
      <c r="E99" s="64"/>
      <c r="F99" s="64"/>
      <c r="G99" s="65"/>
    </row>
    <row r="100" spans="2:7" x14ac:dyDescent="0.5">
      <c r="B100" s="63"/>
      <c r="C100" s="64"/>
      <c r="D100" s="64"/>
      <c r="E100" s="64"/>
      <c r="F100" s="64"/>
      <c r="G100" s="65"/>
    </row>
    <row r="101" spans="2:7" x14ac:dyDescent="0.5">
      <c r="B101" s="63"/>
      <c r="C101" s="64"/>
      <c r="D101" s="64"/>
      <c r="E101" s="64"/>
      <c r="F101" s="64"/>
      <c r="G101" s="65"/>
    </row>
    <row r="102" spans="2:7" x14ac:dyDescent="0.5">
      <c r="B102" s="63"/>
      <c r="C102" s="64"/>
      <c r="D102" s="64"/>
      <c r="E102" s="64"/>
      <c r="F102" s="64"/>
      <c r="G102" s="65"/>
    </row>
    <row r="103" spans="2:7" x14ac:dyDescent="0.5">
      <c r="B103" s="63"/>
      <c r="C103" s="64"/>
      <c r="D103" s="64"/>
      <c r="E103" s="64"/>
      <c r="F103" s="64"/>
      <c r="G103" s="65"/>
    </row>
    <row r="104" spans="2:7" x14ac:dyDescent="0.5">
      <c r="B104" s="63"/>
      <c r="C104" s="64"/>
      <c r="D104" s="64"/>
      <c r="E104" s="64"/>
      <c r="F104" s="64"/>
      <c r="G104" s="106"/>
    </row>
    <row r="105" spans="2:7" x14ac:dyDescent="0.5">
      <c r="B105" s="63"/>
      <c r="C105" s="64"/>
      <c r="D105" s="64"/>
      <c r="E105" s="64"/>
      <c r="F105" s="64"/>
      <c r="G105" s="89"/>
    </row>
    <row r="106" spans="2:7" x14ac:dyDescent="0.5">
      <c r="B106" s="63"/>
      <c r="C106" s="64"/>
      <c r="D106" s="64"/>
      <c r="E106" s="64"/>
      <c r="F106" s="64"/>
      <c r="G106" s="89"/>
    </row>
    <row r="107" spans="2:7" ht="19.2" x14ac:dyDescent="0.5">
      <c r="B107" s="63"/>
      <c r="C107" s="64"/>
      <c r="D107" s="64"/>
      <c r="E107" s="64"/>
      <c r="F107" s="64"/>
      <c r="G107" s="90"/>
    </row>
    <row r="108" spans="2:7" x14ac:dyDescent="0.5">
      <c r="B108" s="63"/>
      <c r="C108" s="64"/>
      <c r="D108" s="64"/>
      <c r="E108" s="64"/>
      <c r="F108" s="64"/>
      <c r="G108" s="106"/>
    </row>
    <row r="109" spans="2:7" x14ac:dyDescent="0.5">
      <c r="B109" s="63"/>
      <c r="C109" s="64"/>
      <c r="D109" s="64"/>
      <c r="E109" s="64"/>
      <c r="F109" s="64"/>
      <c r="G109" s="89"/>
    </row>
    <row r="110" spans="2:7" x14ac:dyDescent="0.5">
      <c r="B110" s="63"/>
      <c r="C110" s="64"/>
      <c r="D110" s="64"/>
      <c r="E110" s="64"/>
      <c r="F110" s="64"/>
      <c r="G110" s="106"/>
    </row>
    <row r="111" spans="2:7" x14ac:dyDescent="0.5">
      <c r="B111" s="63"/>
      <c r="C111" s="64"/>
      <c r="D111" s="64"/>
      <c r="E111" s="64"/>
      <c r="F111" s="64"/>
      <c r="G111" s="89"/>
    </row>
    <row r="112" spans="2:7" x14ac:dyDescent="0.5">
      <c r="B112" s="63"/>
      <c r="C112" s="64"/>
      <c r="D112" s="64"/>
      <c r="E112" s="64"/>
      <c r="F112" s="64"/>
      <c r="G112" s="65"/>
    </row>
    <row r="113" spans="2:7" x14ac:dyDescent="0.5">
      <c r="B113" s="63"/>
      <c r="C113" s="64"/>
      <c r="D113" s="64"/>
      <c r="E113" s="64"/>
      <c r="F113" s="64"/>
      <c r="G113" s="65"/>
    </row>
    <row r="114" spans="2:7" x14ac:dyDescent="0.5">
      <c r="B114" s="63"/>
      <c r="C114" s="64"/>
      <c r="D114" s="64"/>
      <c r="E114" s="64"/>
      <c r="F114" s="64"/>
      <c r="G114" s="65"/>
    </row>
    <row r="115" spans="2:7" x14ac:dyDescent="0.5">
      <c r="B115" s="63"/>
      <c r="C115" s="64"/>
      <c r="D115" s="64"/>
      <c r="E115" s="64"/>
      <c r="F115" s="64"/>
      <c r="G115" s="65"/>
    </row>
    <row r="116" spans="2:7" x14ac:dyDescent="0.5">
      <c r="B116" s="63"/>
      <c r="C116" s="64"/>
      <c r="D116" s="64"/>
      <c r="E116" s="64"/>
      <c r="F116" s="64"/>
      <c r="G116" s="65"/>
    </row>
    <row r="117" spans="2:7" x14ac:dyDescent="0.5">
      <c r="B117" s="63"/>
      <c r="C117" s="64"/>
      <c r="D117" s="64"/>
      <c r="E117" s="64"/>
      <c r="F117" s="64"/>
      <c r="G117" s="65"/>
    </row>
    <row r="118" spans="2:7" x14ac:dyDescent="0.5">
      <c r="B118" s="63"/>
      <c r="C118" s="64"/>
      <c r="D118" s="64"/>
      <c r="E118" s="64"/>
      <c r="F118" s="64"/>
      <c r="G118" s="65"/>
    </row>
    <row r="119" spans="2:7" x14ac:dyDescent="0.5">
      <c r="B119" s="63"/>
      <c r="C119" s="64"/>
      <c r="D119" s="64"/>
      <c r="E119" s="64"/>
      <c r="F119" s="64"/>
      <c r="G119" s="65"/>
    </row>
    <row r="120" spans="2:7" x14ac:dyDescent="0.5">
      <c r="B120" s="63"/>
      <c r="C120" s="64"/>
      <c r="D120" s="64"/>
      <c r="E120" s="64"/>
      <c r="F120" s="64"/>
      <c r="G120" s="65"/>
    </row>
    <row r="121" spans="2:7" ht="19.2" x14ac:dyDescent="0.5">
      <c r="B121" s="63"/>
      <c r="C121" s="64"/>
      <c r="D121" s="64"/>
      <c r="E121" s="64"/>
      <c r="F121" s="64"/>
      <c r="G121" s="90"/>
    </row>
    <row r="122" spans="2:7" x14ac:dyDescent="0.5">
      <c r="B122" s="63"/>
      <c r="C122" s="64"/>
      <c r="D122" s="64"/>
      <c r="E122" s="64"/>
      <c r="F122" s="64"/>
      <c r="G122" s="99"/>
    </row>
    <row r="123" spans="2:7" ht="19.2" x14ac:dyDescent="0.5">
      <c r="B123" s="63"/>
      <c r="C123" s="64"/>
      <c r="D123" s="64"/>
      <c r="E123" s="64"/>
      <c r="F123" s="64"/>
      <c r="G123" s="90"/>
    </row>
    <row r="124" spans="2:7" x14ac:dyDescent="0.5">
      <c r="B124" s="63"/>
      <c r="C124" s="64"/>
      <c r="D124" s="64"/>
      <c r="E124" s="64"/>
      <c r="F124" s="64"/>
      <c r="G124" s="99"/>
    </row>
    <row r="125" spans="2:7" ht="19.2" x14ac:dyDescent="0.5">
      <c r="B125" s="63"/>
      <c r="C125" s="64"/>
      <c r="D125" s="64"/>
      <c r="E125" s="64"/>
      <c r="F125" s="64"/>
      <c r="G125" s="90"/>
    </row>
    <row r="126" spans="2:7" x14ac:dyDescent="0.5">
      <c r="B126" s="63"/>
      <c r="C126" s="64"/>
      <c r="D126" s="64"/>
      <c r="E126" s="64"/>
      <c r="F126" s="64"/>
      <c r="G126" s="99"/>
    </row>
    <row r="127" spans="2:7" x14ac:dyDescent="0.5">
      <c r="B127" s="63"/>
      <c r="C127" s="64"/>
      <c r="D127" s="64"/>
      <c r="E127" s="64"/>
      <c r="F127" s="64"/>
      <c r="G127" s="65"/>
    </row>
    <row r="128" spans="2:7" x14ac:dyDescent="0.5">
      <c r="B128" s="63"/>
      <c r="C128" s="64"/>
      <c r="D128" s="64"/>
      <c r="E128" s="64"/>
      <c r="F128" s="64"/>
      <c r="G128" s="65"/>
    </row>
    <row r="129" spans="2:14" x14ac:dyDescent="0.5">
      <c r="B129" s="63"/>
      <c r="C129" s="64"/>
      <c r="D129" s="64"/>
      <c r="E129" s="64"/>
      <c r="F129" s="64"/>
      <c r="G129" s="65"/>
    </row>
    <row r="130" spans="2:14" x14ac:dyDescent="0.5">
      <c r="B130" s="63"/>
      <c r="C130" s="64"/>
      <c r="D130" s="113"/>
      <c r="E130" s="64"/>
      <c r="F130" s="64"/>
      <c r="G130" s="65"/>
    </row>
    <row r="131" spans="2:14" x14ac:dyDescent="0.5">
      <c r="B131" s="63" t="s">
        <v>127</v>
      </c>
      <c r="C131" s="64"/>
      <c r="D131" s="113" t="s">
        <v>131</v>
      </c>
      <c r="E131" s="64"/>
      <c r="F131" s="64"/>
      <c r="G131" s="65"/>
    </row>
    <row r="132" spans="2:14" x14ac:dyDescent="0.5">
      <c r="B132" s="63" t="s">
        <v>134</v>
      </c>
      <c r="C132" s="64"/>
      <c r="D132" s="64"/>
      <c r="E132" s="64"/>
      <c r="F132" s="64"/>
      <c r="G132" s="65"/>
    </row>
    <row r="133" spans="2:14" x14ac:dyDescent="0.5">
      <c r="B133" s="63" t="s">
        <v>133</v>
      </c>
      <c r="C133" s="64"/>
      <c r="D133" s="64"/>
      <c r="E133" s="64"/>
      <c r="F133" s="64"/>
      <c r="G133" s="65"/>
    </row>
    <row r="134" spans="2:14" x14ac:dyDescent="0.5">
      <c r="B134" s="63"/>
      <c r="C134" s="64"/>
      <c r="D134" s="64"/>
      <c r="E134" s="64"/>
      <c r="F134" s="64"/>
      <c r="G134" s="65"/>
    </row>
    <row r="135" spans="2:14" x14ac:dyDescent="0.5">
      <c r="B135" s="63" t="s">
        <v>128</v>
      </c>
      <c r="C135" s="64"/>
      <c r="D135" s="64"/>
      <c r="E135" s="64"/>
      <c r="F135" s="64"/>
      <c r="G135" s="65"/>
    </row>
    <row r="136" spans="2:14" x14ac:dyDescent="0.5">
      <c r="B136" s="63" t="s">
        <v>125</v>
      </c>
      <c r="C136" s="64"/>
      <c r="D136" s="64"/>
      <c r="E136" s="64"/>
      <c r="F136" s="64"/>
      <c r="G136" s="65"/>
      <c r="N136" s="111"/>
    </row>
    <row r="137" spans="2:14" x14ac:dyDescent="0.5">
      <c r="B137" s="112" t="s">
        <v>140</v>
      </c>
      <c r="C137" s="64"/>
      <c r="D137" s="64"/>
      <c r="E137" s="64"/>
      <c r="F137" s="64"/>
      <c r="G137" s="65"/>
    </row>
    <row r="138" spans="2:14" x14ac:dyDescent="0.5">
      <c r="B138" s="63"/>
      <c r="C138" s="64"/>
      <c r="D138" s="64"/>
      <c r="E138" s="64"/>
      <c r="F138" s="64"/>
      <c r="G138" s="65"/>
    </row>
    <row r="139" spans="2:14" x14ac:dyDescent="0.5">
      <c r="B139" s="63" t="s">
        <v>176</v>
      </c>
      <c r="C139" s="64"/>
      <c r="D139" s="64"/>
      <c r="E139" s="64"/>
      <c r="F139" s="64"/>
      <c r="G139" s="65"/>
    </row>
    <row r="140" spans="2:14" x14ac:dyDescent="0.5">
      <c r="B140" s="63"/>
      <c r="C140" s="64"/>
      <c r="D140" s="64"/>
      <c r="E140" s="64"/>
      <c r="F140" s="64"/>
      <c r="G140" s="65"/>
    </row>
    <row r="141" spans="2:14" x14ac:dyDescent="0.5">
      <c r="B141" s="63" t="s">
        <v>130</v>
      </c>
      <c r="C141" s="64"/>
      <c r="D141" s="64"/>
      <c r="E141" s="64"/>
      <c r="F141" s="64"/>
      <c r="G141" s="65"/>
    </row>
    <row r="142" spans="2:14" x14ac:dyDescent="0.5">
      <c r="B142" s="63" t="s">
        <v>129</v>
      </c>
      <c r="C142" s="64"/>
      <c r="D142" s="64"/>
      <c r="E142" s="64"/>
      <c r="F142" s="64"/>
      <c r="G142" s="65"/>
    </row>
    <row r="143" spans="2:14" x14ac:dyDescent="0.5">
      <c r="B143" s="63"/>
      <c r="C143" s="64"/>
      <c r="D143" s="64"/>
      <c r="E143" s="64"/>
      <c r="F143" s="64"/>
      <c r="G143" s="65"/>
    </row>
    <row r="144" spans="2:14" x14ac:dyDescent="0.5">
      <c r="B144" s="63" t="s">
        <v>132</v>
      </c>
      <c r="C144" s="64"/>
      <c r="D144" s="64"/>
      <c r="E144" s="64"/>
      <c r="F144" s="64"/>
      <c r="G144" s="65"/>
    </row>
    <row r="145" spans="2:14" x14ac:dyDescent="0.5">
      <c r="B145" s="63"/>
      <c r="C145" s="64"/>
      <c r="D145" s="64"/>
      <c r="E145" s="64"/>
      <c r="F145" s="64"/>
      <c r="G145" s="65"/>
      <c r="N145" s="111"/>
    </row>
    <row r="146" spans="2:14" x14ac:dyDescent="0.5">
      <c r="B146" s="63"/>
      <c r="C146" s="64"/>
      <c r="D146" s="64"/>
      <c r="E146" s="64"/>
      <c r="F146" s="64"/>
      <c r="G146" s="65"/>
    </row>
    <row r="147" spans="2:14" ht="46.2" customHeight="1" thickBot="1" x14ac:dyDescent="0.55000000000000004">
      <c r="B147" s="68"/>
      <c r="C147" s="69"/>
      <c r="D147" s="69"/>
      <c r="E147" s="69"/>
      <c r="F147" s="69"/>
      <c r="G147" s="94"/>
    </row>
    <row r="148" spans="2:14" ht="37.799999999999997" customHeight="1" thickTop="1" x14ac:dyDescent="0.5">
      <c r="B148" s="20"/>
      <c r="C148" s="20"/>
      <c r="D148" s="20"/>
      <c r="E148" s="20"/>
      <c r="F148" s="20"/>
      <c r="G148" s="20"/>
    </row>
    <row r="149" spans="2:14" ht="30.6" customHeight="1" x14ac:dyDescent="0.5">
      <c r="B149" s="20"/>
      <c r="C149" s="20"/>
      <c r="D149" s="20"/>
      <c r="E149" s="20"/>
      <c r="F149" s="20"/>
      <c r="G149" s="20"/>
      <c r="H149" s="20"/>
    </row>
    <row r="150" spans="2:14" x14ac:dyDescent="0.5">
      <c r="B150" s="20"/>
      <c r="C150" s="20"/>
      <c r="D150" s="20"/>
      <c r="E150" s="20"/>
      <c r="F150" s="20"/>
      <c r="G150" s="20"/>
      <c r="H150" s="20"/>
    </row>
    <row r="151" spans="2:14" ht="18" thickBot="1" x14ac:dyDescent="0.55000000000000004">
      <c r="B151" s="20"/>
      <c r="C151" s="20"/>
      <c r="D151" s="20"/>
      <c r="E151" s="20"/>
      <c r="F151" s="20"/>
      <c r="G151" s="20"/>
    </row>
    <row r="152" spans="2:14" ht="18" thickTop="1" x14ac:dyDescent="0.5">
      <c r="B152" s="100" t="s">
        <v>59</v>
      </c>
      <c r="C152" s="101"/>
      <c r="D152" s="101"/>
      <c r="E152" s="101"/>
      <c r="F152" s="101"/>
      <c r="G152" s="102"/>
    </row>
    <row r="153" spans="2:14" x14ac:dyDescent="0.5">
      <c r="B153" s="63" t="s">
        <v>113</v>
      </c>
      <c r="C153" s="64"/>
      <c r="D153" s="64"/>
      <c r="E153" s="64"/>
      <c r="F153" s="64"/>
      <c r="G153" s="65"/>
    </row>
    <row r="154" spans="2:14" x14ac:dyDescent="0.5">
      <c r="B154" s="63"/>
      <c r="C154" s="64"/>
      <c r="D154" s="64"/>
      <c r="E154" s="64"/>
      <c r="F154" s="64"/>
      <c r="G154" s="65"/>
    </row>
    <row r="155" spans="2:14" x14ac:dyDescent="0.5">
      <c r="B155" s="63"/>
      <c r="C155" s="64"/>
      <c r="D155" s="64"/>
      <c r="E155" s="64"/>
      <c r="F155" s="64"/>
      <c r="G155" s="65"/>
    </row>
    <row r="156" spans="2:14" ht="22.5" customHeight="1" x14ac:dyDescent="0.5">
      <c r="B156" s="63"/>
      <c r="C156" s="64"/>
      <c r="D156" s="64"/>
      <c r="E156" s="64"/>
      <c r="F156" s="64"/>
      <c r="G156" s="65"/>
    </row>
    <row r="157" spans="2:14" ht="22.5" customHeight="1" x14ac:dyDescent="0.5">
      <c r="B157" s="63"/>
      <c r="C157" s="64"/>
      <c r="D157" s="64"/>
      <c r="E157" s="64"/>
      <c r="F157" s="64"/>
      <c r="G157" s="65"/>
    </row>
    <row r="158" spans="2:14" x14ac:dyDescent="0.5">
      <c r="B158" s="63"/>
      <c r="C158" s="64"/>
      <c r="D158" s="64"/>
      <c r="E158" s="64"/>
      <c r="F158" s="64"/>
      <c r="G158" s="65"/>
    </row>
    <row r="159" spans="2:14" x14ac:dyDescent="0.5">
      <c r="B159" s="63"/>
      <c r="C159" s="64"/>
      <c r="D159" s="64"/>
      <c r="E159" s="64"/>
      <c r="F159" s="64"/>
      <c r="G159" s="65"/>
    </row>
    <row r="160" spans="2:14" x14ac:dyDescent="0.5">
      <c r="B160" s="63"/>
      <c r="C160" s="64"/>
      <c r="D160" s="64"/>
      <c r="E160" s="64"/>
      <c r="F160" s="64"/>
      <c r="G160" s="65"/>
    </row>
    <row r="161" spans="2:7" x14ac:dyDescent="0.5">
      <c r="B161" s="63"/>
      <c r="C161" s="64"/>
      <c r="D161" s="64"/>
      <c r="E161" s="64"/>
      <c r="F161" s="64"/>
      <c r="G161" s="65"/>
    </row>
    <row r="162" spans="2:7" x14ac:dyDescent="0.5">
      <c r="B162" s="63"/>
      <c r="C162" s="64"/>
      <c r="D162" s="64"/>
      <c r="E162" s="64"/>
      <c r="F162" s="64"/>
      <c r="G162" s="65"/>
    </row>
    <row r="163" spans="2:7" x14ac:dyDescent="0.5">
      <c r="B163" s="63"/>
      <c r="C163" s="64"/>
      <c r="D163" s="64"/>
      <c r="E163" s="64"/>
      <c r="F163" s="64"/>
      <c r="G163" s="65"/>
    </row>
    <row r="164" spans="2:7" x14ac:dyDescent="0.5">
      <c r="B164" s="63"/>
      <c r="C164" s="64"/>
      <c r="D164" s="64"/>
      <c r="E164" s="64"/>
      <c r="F164" s="64"/>
      <c r="G164" s="65"/>
    </row>
    <row r="165" spans="2:7" x14ac:dyDescent="0.5">
      <c r="B165" s="63"/>
      <c r="C165" s="64"/>
      <c r="D165" s="64"/>
      <c r="E165" s="64"/>
      <c r="F165" s="64"/>
      <c r="G165" s="65"/>
    </row>
    <row r="166" spans="2:7" x14ac:dyDescent="0.5">
      <c r="B166" s="63"/>
      <c r="C166" s="64"/>
      <c r="D166" s="64"/>
      <c r="E166" s="64"/>
      <c r="F166" s="64"/>
      <c r="G166" s="65"/>
    </row>
    <row r="167" spans="2:7" x14ac:dyDescent="0.5">
      <c r="B167" s="63"/>
      <c r="C167" s="64"/>
      <c r="D167" s="64"/>
      <c r="E167" s="64"/>
      <c r="F167" s="64"/>
      <c r="G167" s="65"/>
    </row>
    <row r="168" spans="2:7" x14ac:dyDescent="0.5">
      <c r="B168" s="63"/>
      <c r="C168" s="64"/>
      <c r="D168" s="64"/>
      <c r="E168" s="64"/>
      <c r="F168" s="64"/>
      <c r="G168" s="65"/>
    </row>
    <row r="169" spans="2:7" x14ac:dyDescent="0.5">
      <c r="B169" s="63"/>
      <c r="C169" s="64"/>
      <c r="D169" s="64"/>
      <c r="E169" s="64"/>
      <c r="F169" s="64"/>
      <c r="G169" s="65"/>
    </row>
    <row r="170" spans="2:7" x14ac:dyDescent="0.5">
      <c r="B170" s="63"/>
      <c r="C170" s="64"/>
      <c r="D170" s="64"/>
      <c r="E170" s="64"/>
      <c r="F170" s="64"/>
      <c r="G170" s="65"/>
    </row>
    <row r="171" spans="2:7" x14ac:dyDescent="0.5">
      <c r="B171" s="63"/>
      <c r="C171" s="64"/>
      <c r="D171" s="64"/>
      <c r="E171" s="64"/>
      <c r="F171" s="64"/>
      <c r="G171" s="65"/>
    </row>
    <row r="172" spans="2:7" x14ac:dyDescent="0.5">
      <c r="B172" s="63"/>
      <c r="C172" s="64"/>
      <c r="D172" s="64"/>
      <c r="E172" s="64"/>
      <c r="F172" s="64"/>
      <c r="G172" s="65"/>
    </row>
    <row r="173" spans="2:7" x14ac:dyDescent="0.5">
      <c r="B173" s="63"/>
      <c r="C173" s="64"/>
      <c r="D173" s="64"/>
      <c r="E173" s="64"/>
      <c r="F173" s="64"/>
      <c r="G173" s="65"/>
    </row>
    <row r="174" spans="2:7" x14ac:dyDescent="0.5">
      <c r="B174" s="63"/>
      <c r="C174" s="64"/>
      <c r="D174" s="64"/>
      <c r="E174" s="64"/>
      <c r="F174" s="64"/>
      <c r="G174" s="65"/>
    </row>
    <row r="175" spans="2:7" x14ac:dyDescent="0.5">
      <c r="B175" s="63"/>
      <c r="C175" s="64"/>
      <c r="D175" s="64"/>
      <c r="E175" s="64"/>
      <c r="F175" s="64"/>
      <c r="G175" s="65"/>
    </row>
    <row r="176" spans="2:7" x14ac:dyDescent="0.5">
      <c r="B176" s="63"/>
      <c r="C176" s="64"/>
      <c r="D176" s="64"/>
      <c r="E176" s="64"/>
      <c r="F176" s="64"/>
      <c r="G176" s="65"/>
    </row>
    <row r="177" spans="2:7" x14ac:dyDescent="0.5">
      <c r="B177" s="63"/>
      <c r="C177" s="64"/>
      <c r="D177" s="64"/>
      <c r="E177" s="64"/>
      <c r="F177" s="64"/>
      <c r="G177" s="65"/>
    </row>
    <row r="178" spans="2:7" x14ac:dyDescent="0.5">
      <c r="B178" s="63"/>
      <c r="C178" s="64"/>
      <c r="D178" s="64"/>
      <c r="E178" s="64"/>
      <c r="F178" s="64"/>
      <c r="G178" s="106"/>
    </row>
    <row r="179" spans="2:7" x14ac:dyDescent="0.5">
      <c r="B179" s="63"/>
      <c r="C179" s="64"/>
      <c r="D179" s="64"/>
      <c r="E179" s="64"/>
      <c r="F179" s="64"/>
      <c r="G179" s="89"/>
    </row>
    <row r="180" spans="2:7" x14ac:dyDescent="0.5">
      <c r="B180" s="63"/>
      <c r="C180" s="64"/>
      <c r="D180" s="64"/>
      <c r="E180" s="64"/>
      <c r="F180" s="64"/>
      <c r="G180" s="89"/>
    </row>
    <row r="181" spans="2:7" ht="19.2" x14ac:dyDescent="0.5">
      <c r="B181" s="63"/>
      <c r="C181" s="64"/>
      <c r="D181" s="64"/>
      <c r="E181" s="64"/>
      <c r="F181" s="64"/>
      <c r="G181" s="90"/>
    </row>
    <row r="182" spans="2:7" x14ac:dyDescent="0.5">
      <c r="B182" s="63"/>
      <c r="C182" s="64"/>
      <c r="D182" s="64"/>
      <c r="E182" s="64"/>
      <c r="F182" s="64"/>
      <c r="G182" s="106"/>
    </row>
    <row r="183" spans="2:7" x14ac:dyDescent="0.5">
      <c r="B183" s="63"/>
      <c r="C183" s="64"/>
      <c r="D183" s="64"/>
      <c r="E183" s="64"/>
      <c r="F183" s="64"/>
      <c r="G183" s="89"/>
    </row>
    <row r="184" spans="2:7" x14ac:dyDescent="0.5">
      <c r="B184" s="63"/>
      <c r="C184" s="64"/>
      <c r="D184" s="64"/>
      <c r="E184" s="64"/>
      <c r="F184" s="64"/>
      <c r="G184" s="106"/>
    </row>
    <row r="185" spans="2:7" x14ac:dyDescent="0.5">
      <c r="B185" s="63"/>
      <c r="C185" s="64"/>
      <c r="D185" s="64"/>
      <c r="E185" s="64"/>
      <c r="F185" s="64"/>
      <c r="G185" s="89"/>
    </row>
    <row r="186" spans="2:7" x14ac:dyDescent="0.5">
      <c r="B186" s="63"/>
      <c r="C186" s="64"/>
      <c r="D186" s="64"/>
      <c r="E186" s="64"/>
      <c r="F186" s="64"/>
      <c r="G186" s="65"/>
    </row>
    <row r="187" spans="2:7" x14ac:dyDescent="0.5">
      <c r="B187" s="63"/>
      <c r="C187" s="64"/>
      <c r="D187" s="64"/>
      <c r="E187" s="64"/>
      <c r="F187" s="64"/>
      <c r="G187" s="65"/>
    </row>
    <row r="188" spans="2:7" x14ac:dyDescent="0.5">
      <c r="B188" s="63"/>
      <c r="C188" s="64"/>
      <c r="D188" s="64"/>
      <c r="E188" s="64"/>
      <c r="F188" s="64"/>
      <c r="G188" s="65"/>
    </row>
    <row r="189" spans="2:7" x14ac:dyDescent="0.5">
      <c r="B189" s="63"/>
      <c r="C189" s="64"/>
      <c r="D189" s="64"/>
      <c r="E189" s="64"/>
      <c r="F189" s="64"/>
      <c r="G189" s="65"/>
    </row>
    <row r="190" spans="2:7" x14ac:dyDescent="0.5">
      <c r="B190" s="63"/>
      <c r="C190" s="64"/>
      <c r="D190" s="64"/>
      <c r="E190" s="64"/>
      <c r="F190" s="64"/>
      <c r="G190" s="65"/>
    </row>
    <row r="191" spans="2:7" x14ac:dyDescent="0.5">
      <c r="B191" s="63"/>
      <c r="C191" s="64"/>
      <c r="D191" s="64"/>
      <c r="E191" s="64"/>
      <c r="F191" s="64"/>
      <c r="G191" s="65"/>
    </row>
    <row r="192" spans="2:7" x14ac:dyDescent="0.5">
      <c r="B192" s="63"/>
      <c r="C192" s="64"/>
      <c r="D192" s="64"/>
      <c r="E192" s="64"/>
      <c r="F192" s="64"/>
      <c r="G192" s="65"/>
    </row>
    <row r="193" spans="2:17" x14ac:dyDescent="0.5">
      <c r="B193" s="63"/>
      <c r="C193" s="64"/>
      <c r="D193" s="64"/>
      <c r="E193" s="64"/>
      <c r="F193" s="64"/>
      <c r="G193" s="65"/>
    </row>
    <row r="194" spans="2:17" x14ac:dyDescent="0.5">
      <c r="B194" s="63" t="s">
        <v>98</v>
      </c>
      <c r="C194" s="64"/>
      <c r="D194" s="64"/>
      <c r="E194" s="64"/>
      <c r="F194" s="64"/>
      <c r="G194" s="65"/>
    </row>
    <row r="195" spans="2:17" ht="19.2" x14ac:dyDescent="0.5">
      <c r="B195" s="63" t="s">
        <v>104</v>
      </c>
      <c r="C195" s="64"/>
      <c r="D195" s="64"/>
      <c r="E195" s="64"/>
      <c r="F195" s="64"/>
      <c r="G195" s="90"/>
    </row>
    <row r="196" spans="2:17" x14ac:dyDescent="0.5">
      <c r="B196" s="63"/>
      <c r="C196" s="64"/>
      <c r="D196" s="64"/>
      <c r="E196" s="64"/>
      <c r="F196" s="64"/>
      <c r="G196" s="99"/>
    </row>
    <row r="197" spans="2:17" ht="19.2" x14ac:dyDescent="0.5">
      <c r="B197" s="63"/>
      <c r="C197" s="64"/>
      <c r="D197" s="64"/>
      <c r="E197" s="64"/>
      <c r="F197" s="64"/>
      <c r="G197" s="90"/>
    </row>
    <row r="198" spans="2:17" x14ac:dyDescent="0.5">
      <c r="B198" s="63"/>
      <c r="C198" s="64"/>
      <c r="D198" s="64"/>
      <c r="E198" s="64"/>
      <c r="F198" s="64"/>
      <c r="G198" s="99"/>
    </row>
    <row r="199" spans="2:17" ht="19.2" x14ac:dyDescent="0.5">
      <c r="B199" s="63"/>
      <c r="C199" s="64"/>
      <c r="D199" s="64"/>
      <c r="E199" s="64"/>
      <c r="F199" s="64"/>
      <c r="G199" s="90"/>
    </row>
    <row r="200" spans="2:17" x14ac:dyDescent="0.5">
      <c r="B200" s="63"/>
      <c r="C200" s="64"/>
      <c r="D200" s="64"/>
      <c r="E200" s="64"/>
      <c r="F200" s="64"/>
      <c r="G200" s="99"/>
    </row>
    <row r="201" spans="2:17" x14ac:dyDescent="0.5">
      <c r="B201" s="63"/>
      <c r="C201" s="64"/>
      <c r="D201" s="64"/>
      <c r="E201" s="64"/>
      <c r="F201" s="64"/>
      <c r="G201" s="65"/>
    </row>
    <row r="202" spans="2:17" x14ac:dyDescent="0.5">
      <c r="B202" s="63"/>
      <c r="C202" s="64"/>
      <c r="D202" s="64"/>
      <c r="E202" s="64"/>
      <c r="F202" s="64"/>
      <c r="G202" s="65"/>
    </row>
    <row r="203" spans="2:17" x14ac:dyDescent="0.5">
      <c r="B203" s="63"/>
      <c r="C203" s="64"/>
      <c r="D203" s="64"/>
      <c r="E203" s="64"/>
      <c r="F203" s="64"/>
      <c r="G203" s="65"/>
    </row>
    <row r="204" spans="2:17" x14ac:dyDescent="0.5">
      <c r="B204" s="63"/>
      <c r="C204" s="64"/>
      <c r="D204" s="64"/>
      <c r="E204" s="64"/>
      <c r="F204" s="64"/>
      <c r="G204" s="65"/>
      <c r="Q204" s="116"/>
    </row>
    <row r="205" spans="2:17" x14ac:dyDescent="0.5">
      <c r="B205" s="63"/>
      <c r="C205" s="64"/>
      <c r="D205" s="64"/>
      <c r="E205" s="64"/>
      <c r="F205" s="64"/>
      <c r="G205" s="65"/>
      <c r="Q205" s="117"/>
    </row>
    <row r="206" spans="2:17" x14ac:dyDescent="0.5">
      <c r="B206" s="63"/>
      <c r="C206" s="64"/>
      <c r="D206" s="64"/>
      <c r="E206" s="64"/>
      <c r="F206" s="64"/>
      <c r="G206" s="65"/>
      <c r="Q206" s="116"/>
    </row>
    <row r="207" spans="2:17" x14ac:dyDescent="0.5">
      <c r="B207" s="63"/>
      <c r="C207" s="64"/>
      <c r="D207" s="64"/>
      <c r="E207" s="64"/>
      <c r="F207" s="64"/>
      <c r="G207" s="65"/>
    </row>
    <row r="208" spans="2:17" x14ac:dyDescent="0.5">
      <c r="B208" s="63"/>
      <c r="C208" s="64"/>
      <c r="D208" s="64"/>
      <c r="E208" s="64"/>
      <c r="F208" s="64"/>
      <c r="G208" s="65"/>
    </row>
    <row r="209" spans="2:14" x14ac:dyDescent="0.5">
      <c r="B209" s="63"/>
      <c r="C209" s="64"/>
      <c r="D209" s="64"/>
      <c r="E209" s="64"/>
      <c r="F209" s="64"/>
      <c r="G209" s="65"/>
    </row>
    <row r="210" spans="2:14" x14ac:dyDescent="0.5">
      <c r="B210" s="63"/>
      <c r="C210" s="64"/>
      <c r="D210" s="64"/>
      <c r="E210" s="64"/>
      <c r="F210" s="64"/>
      <c r="G210" s="65"/>
      <c r="N210" s="111"/>
    </row>
    <row r="211" spans="2:14" ht="18" thickBot="1" x14ac:dyDescent="0.55000000000000004">
      <c r="B211" s="68"/>
      <c r="C211" s="69"/>
      <c r="D211" s="69"/>
      <c r="E211" s="69"/>
      <c r="F211" s="69"/>
      <c r="G211" s="94"/>
    </row>
    <row r="212" spans="2:14" ht="18.600000000000001" thickTop="1" thickBot="1" x14ac:dyDescent="0.55000000000000004">
      <c r="B212" s="20"/>
      <c r="C212" s="20"/>
      <c r="D212" s="20"/>
      <c r="E212" s="20"/>
      <c r="F212" s="20"/>
      <c r="G212" s="20"/>
    </row>
    <row r="213" spans="2:14" ht="18" thickTop="1" x14ac:dyDescent="0.5">
      <c r="B213" s="100" t="s">
        <v>82</v>
      </c>
      <c r="C213" s="101"/>
      <c r="D213" s="101"/>
      <c r="E213" s="101"/>
      <c r="F213" s="101"/>
      <c r="G213" s="102"/>
    </row>
    <row r="214" spans="2:14" x14ac:dyDescent="0.5">
      <c r="B214" s="63"/>
      <c r="C214" s="64"/>
      <c r="D214" s="64"/>
      <c r="E214" s="64"/>
      <c r="F214" s="64"/>
      <c r="G214" s="65"/>
    </row>
    <row r="215" spans="2:14" x14ac:dyDescent="0.5">
      <c r="B215" s="63"/>
      <c r="C215" s="64"/>
      <c r="D215" s="64"/>
      <c r="E215" s="64"/>
      <c r="F215" s="64"/>
      <c r="G215" s="65"/>
    </row>
    <row r="216" spans="2:14" x14ac:dyDescent="0.5">
      <c r="B216" s="63"/>
      <c r="C216" s="64"/>
      <c r="D216" s="64"/>
      <c r="E216" s="64"/>
      <c r="F216" s="64"/>
      <c r="G216" s="65"/>
    </row>
    <row r="217" spans="2:14" x14ac:dyDescent="0.5">
      <c r="B217" s="63"/>
      <c r="C217" s="64"/>
      <c r="D217" s="64"/>
      <c r="E217" s="64"/>
      <c r="F217" s="64"/>
      <c r="G217" s="65"/>
    </row>
    <row r="218" spans="2:14" x14ac:dyDescent="0.5">
      <c r="B218" s="63"/>
      <c r="C218" s="64"/>
      <c r="D218" s="64"/>
      <c r="E218" s="64"/>
      <c r="F218" s="64"/>
      <c r="G218" s="65"/>
    </row>
    <row r="219" spans="2:14" ht="19.2" x14ac:dyDescent="0.5">
      <c r="B219" s="63"/>
      <c r="C219" s="64"/>
      <c r="D219" s="64"/>
      <c r="E219" s="64"/>
      <c r="F219" s="64"/>
      <c r="G219" s="90"/>
    </row>
    <row r="220" spans="2:14" ht="19.2" x14ac:dyDescent="0.5">
      <c r="B220" s="63"/>
      <c r="C220" s="64"/>
      <c r="D220" s="64"/>
      <c r="E220" s="64"/>
      <c r="F220" s="64"/>
      <c r="G220" s="90"/>
    </row>
    <row r="221" spans="2:14" ht="18" thickBot="1" x14ac:dyDescent="0.55000000000000004">
      <c r="B221" s="68"/>
      <c r="C221" s="69"/>
      <c r="D221" s="69"/>
      <c r="E221" s="69"/>
      <c r="F221" s="69"/>
      <c r="G221" s="94"/>
    </row>
    <row r="222" spans="2:14" ht="18" thickTop="1" x14ac:dyDescent="0.5">
      <c r="B222" s="20"/>
      <c r="C222" s="20"/>
      <c r="D222" s="20"/>
      <c r="E222" s="20"/>
      <c r="F222" s="20"/>
      <c r="G222" s="20"/>
    </row>
  </sheetData>
  <sheetProtection selectLockedCells="1" selectUnlockedCells="1"/>
  <phoneticPr fontId="18"/>
  <hyperlinks>
    <hyperlink ref="B137" r:id="rId1"/>
  </hyperlinks>
  <printOptions horizontalCentered="1" verticalCentered="1"/>
  <pageMargins left="0" right="0" top="0" bottom="0" header="0" footer="0"/>
  <pageSetup paperSize="9" scale="64" fitToHeight="0" orientation="portrait" r:id="rId2"/>
  <headerFooter>
    <oddFooter>&amp;C&amp;14&amp;P/&amp;N</oddFooter>
  </headerFooter>
  <rowBreaks count="1" manualBreakCount="1">
    <brk id="74" max="7" man="1"/>
  </rowBreaks>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List!$A$3:$A$9</xm:f>
          </x14:formula1>
          <xm:sqref>C5</xm:sqref>
        </x14:dataValidation>
        <x14:dataValidation type="list" allowBlank="1" showInputMessage="1" showErrorMessage="1">
          <x14:formula1>
            <xm:f>List!$D$3:$D$4</xm:f>
          </x14:formula1>
          <xm:sqref>C8</xm:sqref>
        </x14:dataValidation>
        <x14:dataValidation type="list" allowBlank="1" showInputMessage="1" showErrorMessage="1">
          <x14:formula1>
            <xm:f>List!$E$3:$E$4</xm:f>
          </x14:formula1>
          <xm:sqref>C9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1"/>
  <sheetViews>
    <sheetView workbookViewId="0">
      <selection activeCell="D4" sqref="D4"/>
    </sheetView>
  </sheetViews>
  <sheetFormatPr defaultRowHeight="13.2" x14ac:dyDescent="0.2"/>
  <cols>
    <col min="1" max="1" width="42.44140625" customWidth="1"/>
    <col min="2" max="2" width="20.33203125" customWidth="1"/>
    <col min="3" max="3" width="21" bestFit="1" customWidth="1"/>
    <col min="4" max="4" width="24.6640625" customWidth="1"/>
    <col min="5" max="5" width="28.109375" customWidth="1"/>
    <col min="7" max="7" width="17.33203125" customWidth="1"/>
  </cols>
  <sheetData>
    <row r="1" spans="1:5" ht="17.399999999999999" x14ac:dyDescent="0.5">
      <c r="A1" s="1"/>
      <c r="B1" s="1"/>
      <c r="C1" s="1"/>
      <c r="D1" s="1"/>
    </row>
    <row r="2" spans="1:5" ht="17.399999999999999" x14ac:dyDescent="0.5">
      <c r="A2" s="10" t="s">
        <v>0</v>
      </c>
      <c r="B2" s="10" t="s">
        <v>1</v>
      </c>
      <c r="C2" s="10" t="s">
        <v>15</v>
      </c>
      <c r="D2" s="72" t="s">
        <v>65</v>
      </c>
      <c r="E2" s="10" t="s">
        <v>148</v>
      </c>
    </row>
    <row r="3" spans="1:5" ht="17.399999999999999" x14ac:dyDescent="0.2">
      <c r="A3" s="8" t="s">
        <v>3</v>
      </c>
      <c r="B3" s="10" t="s">
        <v>120</v>
      </c>
      <c r="C3" s="10" t="s">
        <v>16</v>
      </c>
      <c r="D3" s="73" t="s">
        <v>97</v>
      </c>
      <c r="E3" s="10" t="s">
        <v>147</v>
      </c>
    </row>
    <row r="4" spans="1:5" ht="17.399999999999999" x14ac:dyDescent="0.2">
      <c r="A4" s="8" t="s">
        <v>4</v>
      </c>
      <c r="B4" s="10" t="s">
        <v>121</v>
      </c>
      <c r="C4" s="10" t="s">
        <v>17</v>
      </c>
      <c r="D4" s="73" t="s">
        <v>99</v>
      </c>
      <c r="E4" s="10" t="s">
        <v>149</v>
      </c>
    </row>
    <row r="5" spans="1:5" ht="17.399999999999999" x14ac:dyDescent="0.2">
      <c r="A5" s="9" t="s">
        <v>143</v>
      </c>
      <c r="B5" s="10" t="s">
        <v>122</v>
      </c>
      <c r="C5" s="10" t="s">
        <v>18</v>
      </c>
      <c r="D5" s="73"/>
      <c r="E5" s="10"/>
    </row>
    <row r="6" spans="1:5" ht="17.399999999999999" x14ac:dyDescent="0.2">
      <c r="A6" s="8" t="s">
        <v>5</v>
      </c>
      <c r="B6" s="10" t="s">
        <v>123</v>
      </c>
      <c r="C6" s="10" t="s">
        <v>19</v>
      </c>
      <c r="D6" s="71"/>
      <c r="E6" s="10"/>
    </row>
    <row r="7" spans="1:5" ht="17.399999999999999" x14ac:dyDescent="0.2">
      <c r="A7" s="8" t="s">
        <v>6</v>
      </c>
      <c r="B7" s="11" t="s">
        <v>124</v>
      </c>
      <c r="C7" s="10" t="s">
        <v>20</v>
      </c>
      <c r="D7" s="71"/>
      <c r="E7" s="10"/>
    </row>
    <row r="8" spans="1:5" ht="17.399999999999999" x14ac:dyDescent="0.2">
      <c r="A8" s="8" t="s">
        <v>7</v>
      </c>
      <c r="B8" s="10"/>
      <c r="C8" s="10"/>
      <c r="D8" s="71"/>
      <c r="E8" s="10"/>
    </row>
    <row r="9" spans="1:5" ht="17.399999999999999" x14ac:dyDescent="0.2">
      <c r="A9" s="8" t="s">
        <v>8</v>
      </c>
      <c r="B9" s="10"/>
      <c r="C9" s="10"/>
      <c r="D9" s="71"/>
      <c r="E9" s="10"/>
    </row>
    <row r="10" spans="1:5" ht="17.399999999999999" x14ac:dyDescent="0.2">
      <c r="A10" s="8"/>
      <c r="B10" s="10"/>
      <c r="C10" s="10"/>
      <c r="D10" s="71"/>
      <c r="E10" s="10"/>
    </row>
    <row r="11" spans="1:5" ht="17.399999999999999" x14ac:dyDescent="0.2">
      <c r="A11" s="8"/>
      <c r="B11" s="10"/>
      <c r="C11" s="10"/>
      <c r="D11" s="71"/>
      <c r="E11" s="10"/>
    </row>
  </sheetData>
  <phoneticPr fontId="7"/>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G33"/>
  <sheetViews>
    <sheetView zoomScale="85" zoomScaleNormal="85" workbookViewId="0">
      <selection activeCell="G4" sqref="G4"/>
    </sheetView>
  </sheetViews>
  <sheetFormatPr defaultRowHeight="13.2" x14ac:dyDescent="0.2"/>
  <cols>
    <col min="2" max="2" width="40.33203125" customWidth="1"/>
    <col min="3" max="3" width="20.6640625" customWidth="1"/>
    <col min="5" max="5" width="26.109375" bestFit="1" customWidth="1"/>
    <col min="6" max="6" width="13" bestFit="1" customWidth="1"/>
    <col min="8" max="8" width="11" bestFit="1" customWidth="1"/>
    <col min="10" max="10" width="25.77734375" bestFit="1" customWidth="1"/>
  </cols>
  <sheetData>
    <row r="2" spans="2:7" ht="13.8" thickBot="1" x14ac:dyDescent="0.25">
      <c r="B2" s="7" t="s">
        <v>28</v>
      </c>
      <c r="C2" s="7"/>
    </row>
    <row r="3" spans="2:7" x14ac:dyDescent="0.2">
      <c r="B3" s="127" t="s">
        <v>29</v>
      </c>
      <c r="C3" s="127" t="s">
        <v>30</v>
      </c>
      <c r="E3" s="25" t="s">
        <v>54</v>
      </c>
      <c r="F3" s="26" t="s">
        <v>40</v>
      </c>
      <c r="G3" s="27" t="s">
        <v>21</v>
      </c>
    </row>
    <row r="4" spans="2:7" ht="13.8" thickBot="1" x14ac:dyDescent="0.25">
      <c r="B4" s="128"/>
      <c r="C4" s="129"/>
      <c r="E4" s="28" t="str">
        <f>$F4&amp;"_"&amp;$G4</f>
        <v>③_E</v>
      </c>
      <c r="F4" s="29" t="str">
        <f>INDEX($C$16:$C$20,COUNTIF($D$18:$D$22,"&lt;="&amp;洪水害の影響度評価!$C$6))</f>
        <v>③</v>
      </c>
      <c r="G4" s="30" t="str">
        <f>VLOOKUP(洪水害の影響度評価!$C$5,Table!$B$5:$C$11,2,FALSE)</f>
        <v>E</v>
      </c>
    </row>
    <row r="5" spans="2:7" x14ac:dyDescent="0.2">
      <c r="B5" s="12" t="s">
        <v>31</v>
      </c>
      <c r="C5" s="13" t="s">
        <v>32</v>
      </c>
    </row>
    <row r="6" spans="2:7" x14ac:dyDescent="0.2">
      <c r="B6" s="12" t="s">
        <v>33</v>
      </c>
      <c r="C6" s="105" t="s">
        <v>34</v>
      </c>
    </row>
    <row r="7" spans="2:7" x14ac:dyDescent="0.2">
      <c r="B7" s="14" t="s">
        <v>143</v>
      </c>
      <c r="C7" s="14" t="s">
        <v>142</v>
      </c>
    </row>
    <row r="8" spans="2:7" x14ac:dyDescent="0.2">
      <c r="B8" s="12" t="s">
        <v>35</v>
      </c>
      <c r="C8" s="12" t="s">
        <v>36</v>
      </c>
    </row>
    <row r="9" spans="2:7" x14ac:dyDescent="0.2">
      <c r="B9" s="12" t="s">
        <v>37</v>
      </c>
      <c r="C9" s="12" t="s">
        <v>38</v>
      </c>
    </row>
    <row r="10" spans="2:7" x14ac:dyDescent="0.2">
      <c r="B10" s="5" t="s">
        <v>7</v>
      </c>
      <c r="C10" s="12" t="s">
        <v>39</v>
      </c>
    </row>
    <row r="11" spans="2:7" x14ac:dyDescent="0.2">
      <c r="B11" s="12" t="s">
        <v>8</v>
      </c>
      <c r="C11" s="86" t="s">
        <v>81</v>
      </c>
    </row>
    <row r="12" spans="2:7" x14ac:dyDescent="0.2">
      <c r="B12" s="7"/>
      <c r="C12" s="7"/>
    </row>
    <row r="13" spans="2:7" x14ac:dyDescent="0.2">
      <c r="B13" s="7"/>
      <c r="C13" s="7"/>
    </row>
    <row r="14" spans="2:7" x14ac:dyDescent="0.2">
      <c r="B14" s="7" t="s">
        <v>41</v>
      </c>
      <c r="C14" s="7"/>
    </row>
    <row r="15" spans="2:7" x14ac:dyDescent="0.2">
      <c r="B15" s="15" t="s">
        <v>43</v>
      </c>
      <c r="C15" s="15" t="s">
        <v>42</v>
      </c>
      <c r="F15" s="19"/>
    </row>
    <row r="16" spans="2:7" x14ac:dyDescent="0.2">
      <c r="B16" s="17" t="s">
        <v>45</v>
      </c>
      <c r="C16" s="16" t="s">
        <v>44</v>
      </c>
      <c r="F16" s="19"/>
    </row>
    <row r="17" spans="2:6" x14ac:dyDescent="0.2">
      <c r="B17" s="17" t="s">
        <v>47</v>
      </c>
      <c r="C17" s="16" t="s">
        <v>46</v>
      </c>
      <c r="F17" s="19"/>
    </row>
    <row r="18" spans="2:6" x14ac:dyDescent="0.2">
      <c r="B18" s="17" t="s">
        <v>49</v>
      </c>
      <c r="C18" s="16" t="s">
        <v>48</v>
      </c>
      <c r="D18">
        <v>0</v>
      </c>
    </row>
    <row r="19" spans="2:6" x14ac:dyDescent="0.2">
      <c r="B19" s="17" t="s">
        <v>51</v>
      </c>
      <c r="C19" s="16" t="s">
        <v>50</v>
      </c>
      <c r="D19">
        <v>6</v>
      </c>
      <c r="F19" s="19"/>
    </row>
    <row r="20" spans="2:6" x14ac:dyDescent="0.2">
      <c r="B20" s="17" t="s">
        <v>53</v>
      </c>
      <c r="C20" s="16" t="s">
        <v>52</v>
      </c>
      <c r="D20">
        <v>21</v>
      </c>
      <c r="F20" s="19"/>
    </row>
    <row r="21" spans="2:6" x14ac:dyDescent="0.2">
      <c r="D21">
        <v>51</v>
      </c>
      <c r="F21" s="19"/>
    </row>
    <row r="22" spans="2:6" x14ac:dyDescent="0.2">
      <c r="D22">
        <v>101</v>
      </c>
      <c r="F22" s="19"/>
    </row>
    <row r="23" spans="2:6" ht="17.399999999999999" x14ac:dyDescent="0.2">
      <c r="B23" s="10" t="s">
        <v>14</v>
      </c>
      <c r="C23" s="24" t="s">
        <v>55</v>
      </c>
      <c r="F23" s="19"/>
    </row>
    <row r="24" spans="2:6" ht="17.399999999999999" x14ac:dyDescent="0.2">
      <c r="B24" s="10" t="s">
        <v>10</v>
      </c>
      <c r="C24" s="24" t="s">
        <v>56</v>
      </c>
      <c r="F24" s="19"/>
    </row>
    <row r="25" spans="2:6" ht="17.399999999999999" x14ac:dyDescent="0.2">
      <c r="B25" s="10" t="s">
        <v>11</v>
      </c>
      <c r="C25" s="24" t="s">
        <v>57</v>
      </c>
    </row>
    <row r="26" spans="2:6" ht="17.399999999999999" x14ac:dyDescent="0.2">
      <c r="B26" s="10" t="s">
        <v>12</v>
      </c>
      <c r="C26" s="24" t="s">
        <v>58</v>
      </c>
    </row>
    <row r="27" spans="2:6" ht="17.399999999999999" x14ac:dyDescent="0.2">
      <c r="B27" s="11" t="s">
        <v>13</v>
      </c>
      <c r="C27" s="24" t="s">
        <v>13</v>
      </c>
    </row>
    <row r="30" spans="2:6" ht="17.399999999999999" x14ac:dyDescent="0.2">
      <c r="B30" s="41" t="s">
        <v>64</v>
      </c>
    </row>
    <row r="31" spans="2:6" x14ac:dyDescent="0.2">
      <c r="B31" s="15" t="s">
        <v>63</v>
      </c>
    </row>
    <row r="32" spans="2:6" x14ac:dyDescent="0.2">
      <c r="B32" s="71" t="s">
        <v>97</v>
      </c>
    </row>
    <row r="33" spans="2:2" x14ac:dyDescent="0.2">
      <c r="B33" s="71" t="s">
        <v>99</v>
      </c>
    </row>
  </sheetData>
  <mergeCells count="2">
    <mergeCell ref="B3:B4"/>
    <mergeCell ref="C3:C4"/>
  </mergeCells>
  <phoneticPr fontId="7"/>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7"/>
  <sheetViews>
    <sheetView topLeftCell="A31" zoomScale="55" zoomScaleNormal="55" workbookViewId="0">
      <selection activeCell="N5" sqref="N5"/>
    </sheetView>
  </sheetViews>
  <sheetFormatPr defaultRowHeight="13.2" x14ac:dyDescent="0.2"/>
  <cols>
    <col min="1" max="1" width="14.44140625" customWidth="1"/>
    <col min="2" max="3" width="15.6640625" customWidth="1"/>
    <col min="4" max="18" width="12" customWidth="1"/>
  </cols>
  <sheetData>
    <row r="1" spans="1:18" x14ac:dyDescent="0.2">
      <c r="D1" s="83" t="s">
        <v>107</v>
      </c>
      <c r="E1" s="83"/>
      <c r="F1" s="83"/>
      <c r="G1" s="83"/>
      <c r="H1" s="83"/>
      <c r="I1" s="114" t="s">
        <v>135</v>
      </c>
      <c r="J1" s="114"/>
      <c r="K1" s="114"/>
      <c r="L1" s="114"/>
      <c r="M1" s="114"/>
      <c r="N1" s="84" t="s">
        <v>108</v>
      </c>
      <c r="O1" s="84"/>
      <c r="P1" s="84"/>
      <c r="Q1" s="84"/>
      <c r="R1" s="84"/>
    </row>
    <row r="2" spans="1:18" x14ac:dyDescent="0.2">
      <c r="A2" s="7"/>
      <c r="B2" s="7"/>
      <c r="C2" s="7"/>
      <c r="D2" s="74" t="s">
        <v>180</v>
      </c>
      <c r="E2" s="74"/>
      <c r="F2" s="74"/>
      <c r="G2" s="74"/>
      <c r="H2" s="74"/>
      <c r="I2" s="75" t="s">
        <v>67</v>
      </c>
      <c r="J2" s="75"/>
      <c r="K2" s="75"/>
      <c r="L2" s="75"/>
      <c r="M2" s="75"/>
      <c r="N2" s="74" t="s">
        <v>180</v>
      </c>
      <c r="O2" s="81"/>
      <c r="P2" s="81"/>
      <c r="Q2" s="81"/>
      <c r="R2" s="81"/>
    </row>
    <row r="3" spans="1:18" x14ac:dyDescent="0.2">
      <c r="A3" s="7"/>
      <c r="B3" s="7"/>
      <c r="C3" s="7"/>
      <c r="D3" s="77" t="s">
        <v>68</v>
      </c>
      <c r="E3" s="78"/>
      <c r="F3" s="78"/>
      <c r="G3" s="78"/>
      <c r="H3" s="78"/>
      <c r="I3" s="77" t="s">
        <v>68</v>
      </c>
      <c r="J3" s="78"/>
      <c r="K3" s="78"/>
      <c r="L3" s="78"/>
      <c r="M3" s="78"/>
      <c r="N3" s="82" t="s">
        <v>66</v>
      </c>
      <c r="O3" s="82"/>
      <c r="P3" s="82"/>
      <c r="Q3" s="82"/>
      <c r="R3" s="82"/>
    </row>
    <row r="4" spans="1:18" x14ac:dyDescent="0.2">
      <c r="A4" s="7" t="s">
        <v>69</v>
      </c>
      <c r="B4" s="7" t="s">
        <v>70</v>
      </c>
      <c r="C4" s="7" t="s">
        <v>54</v>
      </c>
      <c r="D4" s="107" t="s">
        <v>120</v>
      </c>
      <c r="E4" s="107" t="s">
        <v>121</v>
      </c>
      <c r="F4" s="107" t="s">
        <v>122</v>
      </c>
      <c r="G4" s="107" t="s">
        <v>123</v>
      </c>
      <c r="H4" s="107" t="s">
        <v>124</v>
      </c>
      <c r="I4" s="107" t="s">
        <v>120</v>
      </c>
      <c r="J4" s="107" t="s">
        <v>121</v>
      </c>
      <c r="K4" s="107" t="s">
        <v>122</v>
      </c>
      <c r="L4" s="107" t="s">
        <v>123</v>
      </c>
      <c r="M4" s="107" t="s">
        <v>124</v>
      </c>
      <c r="N4" s="107" t="s">
        <v>120</v>
      </c>
      <c r="O4" s="107" t="s">
        <v>121</v>
      </c>
      <c r="P4" s="107" t="s">
        <v>122</v>
      </c>
      <c r="Q4" s="107" t="s">
        <v>123</v>
      </c>
      <c r="R4" s="107" t="s">
        <v>124</v>
      </c>
    </row>
    <row r="5" spans="1:18" x14ac:dyDescent="0.2">
      <c r="A5" s="79" t="s">
        <v>71</v>
      </c>
      <c r="B5" s="7" t="s">
        <v>22</v>
      </c>
      <c r="C5" s="31" t="str">
        <f>B5&amp;"_"&amp;A5</f>
        <v>①_ABC</v>
      </c>
      <c r="D5" s="93" t="s">
        <v>23</v>
      </c>
      <c r="E5" s="93" t="s">
        <v>23</v>
      </c>
      <c r="F5" s="93" t="s">
        <v>23</v>
      </c>
      <c r="G5" s="93" t="s">
        <v>23</v>
      </c>
      <c r="H5" s="93" t="s">
        <v>23</v>
      </c>
      <c r="I5" s="126" t="s">
        <v>23</v>
      </c>
      <c r="J5" s="126" t="s">
        <v>23</v>
      </c>
      <c r="K5" s="126" t="s">
        <v>23</v>
      </c>
      <c r="L5" s="126" t="s">
        <v>23</v>
      </c>
      <c r="M5" s="126" t="s">
        <v>23</v>
      </c>
      <c r="N5" s="93">
        <v>10000</v>
      </c>
      <c r="O5" s="93">
        <v>20000</v>
      </c>
      <c r="P5" s="93" t="s">
        <v>23</v>
      </c>
      <c r="Q5" s="93" t="s">
        <v>23</v>
      </c>
      <c r="R5" s="93" t="s">
        <v>23</v>
      </c>
    </row>
    <row r="6" spans="1:18" x14ac:dyDescent="0.2">
      <c r="A6" s="79" t="s">
        <v>71</v>
      </c>
      <c r="B6" s="7" t="s">
        <v>24</v>
      </c>
      <c r="C6" s="31" t="str">
        <f t="shared" ref="C6:C49" si="0">B6&amp;"_"&amp;A6</f>
        <v>②_ABC</v>
      </c>
      <c r="D6" s="93" t="s">
        <v>23</v>
      </c>
      <c r="E6" s="93" t="s">
        <v>23</v>
      </c>
      <c r="F6" s="93" t="s">
        <v>23</v>
      </c>
      <c r="G6" s="93" t="s">
        <v>23</v>
      </c>
      <c r="H6" s="93" t="s">
        <v>23</v>
      </c>
      <c r="I6" s="126" t="s">
        <v>23</v>
      </c>
      <c r="J6" s="126" t="s">
        <v>23</v>
      </c>
      <c r="K6" s="126" t="s">
        <v>23</v>
      </c>
      <c r="L6" s="126" t="s">
        <v>23</v>
      </c>
      <c r="M6" s="126" t="s">
        <v>23</v>
      </c>
      <c r="N6" s="93">
        <v>86666.666666666657</v>
      </c>
      <c r="O6" s="93">
        <v>10000</v>
      </c>
      <c r="P6" s="93">
        <v>30000</v>
      </c>
      <c r="Q6" s="93" t="s">
        <v>23</v>
      </c>
      <c r="R6" s="93" t="s">
        <v>23</v>
      </c>
    </row>
    <row r="7" spans="1:18" x14ac:dyDescent="0.2">
      <c r="A7" s="79" t="s">
        <v>71</v>
      </c>
      <c r="B7" s="7" t="s">
        <v>25</v>
      </c>
      <c r="C7" s="31" t="str">
        <f t="shared" si="0"/>
        <v>③_ABC</v>
      </c>
      <c r="D7" s="93" t="s">
        <v>23</v>
      </c>
      <c r="E7" s="93" t="s">
        <v>23</v>
      </c>
      <c r="F7" s="93" t="s">
        <v>23</v>
      </c>
      <c r="G7" s="93" t="s">
        <v>23</v>
      </c>
      <c r="H7" s="93" t="s">
        <v>23</v>
      </c>
      <c r="I7" s="126" t="s">
        <v>23</v>
      </c>
      <c r="J7" s="126" t="s">
        <v>23</v>
      </c>
      <c r="K7" s="126" t="s">
        <v>23</v>
      </c>
      <c r="L7" s="126" t="s">
        <v>23</v>
      </c>
      <c r="M7" s="126" t="s">
        <v>23</v>
      </c>
      <c r="N7" s="93" t="s">
        <v>23</v>
      </c>
      <c r="O7" s="93" t="s">
        <v>23</v>
      </c>
      <c r="P7" s="93" t="s">
        <v>23</v>
      </c>
      <c r="Q7" s="93" t="s">
        <v>23</v>
      </c>
      <c r="R7" s="93" t="s">
        <v>23</v>
      </c>
    </row>
    <row r="8" spans="1:18" x14ac:dyDescent="0.2">
      <c r="A8" s="79" t="s">
        <v>71</v>
      </c>
      <c r="B8" s="7" t="s">
        <v>26</v>
      </c>
      <c r="C8" s="31" t="str">
        <f t="shared" si="0"/>
        <v>④_ABC</v>
      </c>
      <c r="D8" s="93" t="s">
        <v>23</v>
      </c>
      <c r="E8" s="93" t="s">
        <v>23</v>
      </c>
      <c r="F8" s="93" t="s">
        <v>23</v>
      </c>
      <c r="G8" s="93" t="s">
        <v>23</v>
      </c>
      <c r="H8" s="93" t="s">
        <v>23</v>
      </c>
      <c r="I8" s="126" t="s">
        <v>23</v>
      </c>
      <c r="J8" s="126" t="s">
        <v>23</v>
      </c>
      <c r="K8" s="126" t="s">
        <v>23</v>
      </c>
      <c r="L8" s="126" t="s">
        <v>23</v>
      </c>
      <c r="M8" s="126" t="s">
        <v>23</v>
      </c>
      <c r="N8" s="93" t="s">
        <v>23</v>
      </c>
      <c r="O8" s="93" t="s">
        <v>23</v>
      </c>
      <c r="P8" s="93" t="s">
        <v>23</v>
      </c>
      <c r="Q8" s="93" t="s">
        <v>23</v>
      </c>
      <c r="R8" s="93" t="s">
        <v>23</v>
      </c>
    </row>
    <row r="9" spans="1:18" x14ac:dyDescent="0.2">
      <c r="A9" s="79" t="s">
        <v>71</v>
      </c>
      <c r="B9" s="7" t="s">
        <v>27</v>
      </c>
      <c r="C9" s="31" t="str">
        <f t="shared" si="0"/>
        <v>⑤_ABC</v>
      </c>
      <c r="D9" s="93" t="s">
        <v>23</v>
      </c>
      <c r="E9" s="93" t="s">
        <v>23</v>
      </c>
      <c r="F9" s="93" t="s">
        <v>23</v>
      </c>
      <c r="G9" s="93" t="s">
        <v>23</v>
      </c>
      <c r="H9" s="93" t="s">
        <v>23</v>
      </c>
      <c r="I9" s="126" t="s">
        <v>23</v>
      </c>
      <c r="J9" s="126" t="s">
        <v>23</v>
      </c>
      <c r="K9" s="126" t="s">
        <v>23</v>
      </c>
      <c r="L9" s="126" t="s">
        <v>23</v>
      </c>
      <c r="M9" s="126" t="s">
        <v>23</v>
      </c>
      <c r="N9" s="93" t="s">
        <v>23</v>
      </c>
      <c r="O9" s="93" t="s">
        <v>23</v>
      </c>
      <c r="P9" s="93" t="s">
        <v>23</v>
      </c>
      <c r="Q9" s="93" t="s">
        <v>23</v>
      </c>
      <c r="R9" s="93" t="s">
        <v>23</v>
      </c>
    </row>
    <row r="10" spans="1:18" x14ac:dyDescent="0.2">
      <c r="A10" s="80" t="s">
        <v>72</v>
      </c>
      <c r="B10" s="7" t="s">
        <v>22</v>
      </c>
      <c r="C10" s="31" t="str">
        <f t="shared" si="0"/>
        <v>①_D</v>
      </c>
      <c r="D10" s="93">
        <v>6619.4117647058829</v>
      </c>
      <c r="E10" s="93">
        <v>4823.8888888888887</v>
      </c>
      <c r="F10" s="93">
        <v>13073.709677419354</v>
      </c>
      <c r="G10" s="93">
        <v>25195.454545454544</v>
      </c>
      <c r="H10" s="93">
        <v>13421.428571428571</v>
      </c>
      <c r="I10" s="126">
        <v>0.16666666666666669</v>
      </c>
      <c r="J10" s="126">
        <v>9.2666666666666675</v>
      </c>
      <c r="K10" s="126">
        <v>2.1166666666666667</v>
      </c>
      <c r="L10" s="126" t="s">
        <v>23</v>
      </c>
      <c r="M10" s="126" t="s">
        <v>23</v>
      </c>
      <c r="N10" s="93">
        <v>6111.7021276595742</v>
      </c>
      <c r="O10" s="93">
        <v>8429.1666666666661</v>
      </c>
      <c r="P10" s="93">
        <v>12767.333333333334</v>
      </c>
      <c r="Q10" s="93">
        <v>2000</v>
      </c>
      <c r="R10" s="93" t="s">
        <v>23</v>
      </c>
    </row>
    <row r="11" spans="1:18" x14ac:dyDescent="0.2">
      <c r="A11" s="80" t="s">
        <v>72</v>
      </c>
      <c r="B11" s="7" t="s">
        <v>24</v>
      </c>
      <c r="C11" s="31" t="str">
        <f t="shared" si="0"/>
        <v>②_D</v>
      </c>
      <c r="D11" s="93">
        <v>3519.4444444444443</v>
      </c>
      <c r="E11" s="93">
        <v>16205</v>
      </c>
      <c r="F11" s="93">
        <v>9266.25</v>
      </c>
      <c r="G11" s="93">
        <v>64416.666666666672</v>
      </c>
      <c r="H11" s="93">
        <v>101748</v>
      </c>
      <c r="I11" s="126">
        <v>0.13333333333333333</v>
      </c>
      <c r="J11" s="126">
        <v>0.96666666666666679</v>
      </c>
      <c r="K11" s="126" t="s">
        <v>23</v>
      </c>
      <c r="L11" s="126" t="s">
        <v>23</v>
      </c>
      <c r="M11" s="126" t="s">
        <v>23</v>
      </c>
      <c r="N11" s="93">
        <v>6500</v>
      </c>
      <c r="O11" s="93">
        <v>33833.333333333336</v>
      </c>
      <c r="P11" s="93">
        <v>21650</v>
      </c>
      <c r="Q11" s="93">
        <v>2000</v>
      </c>
      <c r="R11" s="93" t="s">
        <v>23</v>
      </c>
    </row>
    <row r="12" spans="1:18" x14ac:dyDescent="0.2">
      <c r="A12" s="80" t="s">
        <v>72</v>
      </c>
      <c r="B12" s="7" t="s">
        <v>25</v>
      </c>
      <c r="C12" s="31" t="str">
        <f t="shared" si="0"/>
        <v>③_D</v>
      </c>
      <c r="D12" s="93" t="s">
        <v>23</v>
      </c>
      <c r="E12" s="93" t="s">
        <v>23</v>
      </c>
      <c r="F12" s="93" t="s">
        <v>23</v>
      </c>
      <c r="G12" s="93" t="s">
        <v>23</v>
      </c>
      <c r="H12" s="93" t="s">
        <v>23</v>
      </c>
      <c r="I12" s="126" t="s">
        <v>23</v>
      </c>
      <c r="J12" s="126" t="s">
        <v>23</v>
      </c>
      <c r="K12" s="126" t="s">
        <v>23</v>
      </c>
      <c r="L12" s="126" t="s">
        <v>23</v>
      </c>
      <c r="M12" s="126" t="s">
        <v>23</v>
      </c>
      <c r="N12" s="93">
        <v>7500</v>
      </c>
      <c r="O12" s="93" t="s">
        <v>23</v>
      </c>
      <c r="P12" s="93" t="s">
        <v>23</v>
      </c>
      <c r="Q12" s="93" t="s">
        <v>23</v>
      </c>
      <c r="R12" s="93" t="s">
        <v>23</v>
      </c>
    </row>
    <row r="13" spans="1:18" x14ac:dyDescent="0.2">
      <c r="A13" s="80" t="s">
        <v>72</v>
      </c>
      <c r="B13" s="7" t="s">
        <v>26</v>
      </c>
      <c r="C13" s="31" t="str">
        <f t="shared" si="0"/>
        <v>④_D</v>
      </c>
      <c r="D13" s="93" t="s">
        <v>23</v>
      </c>
      <c r="E13" s="93" t="s">
        <v>23</v>
      </c>
      <c r="F13" s="93" t="s">
        <v>23</v>
      </c>
      <c r="G13" s="93" t="s">
        <v>23</v>
      </c>
      <c r="H13" s="93" t="s">
        <v>23</v>
      </c>
      <c r="I13" s="126" t="s">
        <v>23</v>
      </c>
      <c r="J13" s="126" t="s">
        <v>23</v>
      </c>
      <c r="K13" s="126" t="s">
        <v>23</v>
      </c>
      <c r="L13" s="126" t="s">
        <v>23</v>
      </c>
      <c r="M13" s="126" t="s">
        <v>23</v>
      </c>
      <c r="N13" s="93" t="s">
        <v>23</v>
      </c>
      <c r="O13" s="93" t="s">
        <v>23</v>
      </c>
      <c r="P13" s="93" t="s">
        <v>23</v>
      </c>
      <c r="Q13" s="93" t="s">
        <v>23</v>
      </c>
      <c r="R13" s="93" t="s">
        <v>23</v>
      </c>
    </row>
    <row r="14" spans="1:18" x14ac:dyDescent="0.2">
      <c r="A14" s="80" t="s">
        <v>72</v>
      </c>
      <c r="B14" s="7" t="s">
        <v>27</v>
      </c>
      <c r="C14" s="31" t="str">
        <f t="shared" si="0"/>
        <v>⑤_D</v>
      </c>
      <c r="D14" s="93" t="s">
        <v>23</v>
      </c>
      <c r="E14" s="93" t="s">
        <v>23</v>
      </c>
      <c r="F14" s="93" t="s">
        <v>23</v>
      </c>
      <c r="G14" s="93" t="s">
        <v>23</v>
      </c>
      <c r="H14" s="93" t="s">
        <v>23</v>
      </c>
      <c r="I14" s="126" t="s">
        <v>23</v>
      </c>
      <c r="J14" s="126" t="s">
        <v>23</v>
      </c>
      <c r="K14" s="126" t="s">
        <v>23</v>
      </c>
      <c r="L14" s="126" t="s">
        <v>23</v>
      </c>
      <c r="M14" s="126" t="s">
        <v>23</v>
      </c>
      <c r="N14" s="93" t="s">
        <v>23</v>
      </c>
      <c r="O14" s="93" t="s">
        <v>23</v>
      </c>
      <c r="P14" s="93" t="s">
        <v>23</v>
      </c>
      <c r="Q14" s="93" t="s">
        <v>23</v>
      </c>
      <c r="R14" s="93" t="s">
        <v>23</v>
      </c>
    </row>
    <row r="15" spans="1:18" x14ac:dyDescent="0.2">
      <c r="A15" s="115" t="s">
        <v>141</v>
      </c>
      <c r="B15" s="7" t="s">
        <v>22</v>
      </c>
      <c r="C15" s="31" t="str">
        <f t="shared" si="0"/>
        <v>①_E</v>
      </c>
      <c r="D15" s="93">
        <v>4105.5555555555557</v>
      </c>
      <c r="E15" s="93">
        <v>10185.625</v>
      </c>
      <c r="F15" s="93">
        <v>22171.875</v>
      </c>
      <c r="G15" s="93">
        <v>25890</v>
      </c>
      <c r="H15" s="93">
        <v>39350</v>
      </c>
      <c r="I15" s="126">
        <v>0</v>
      </c>
      <c r="J15" s="126">
        <v>0.42500000000000004</v>
      </c>
      <c r="K15" s="126">
        <v>3.5</v>
      </c>
      <c r="L15" s="126">
        <v>1.1166666666666667</v>
      </c>
      <c r="M15" s="126">
        <v>5.2333333333333334</v>
      </c>
      <c r="N15" s="93">
        <v>8840.1282051282051</v>
      </c>
      <c r="O15" s="93">
        <v>31200</v>
      </c>
      <c r="P15" s="93">
        <v>55500</v>
      </c>
      <c r="Q15" s="93" t="s">
        <v>23</v>
      </c>
      <c r="R15" s="93" t="s">
        <v>23</v>
      </c>
    </row>
    <row r="16" spans="1:18" x14ac:dyDescent="0.2">
      <c r="A16" s="115" t="s">
        <v>141</v>
      </c>
      <c r="B16" s="7" t="s">
        <v>24</v>
      </c>
      <c r="C16" s="31" t="str">
        <f t="shared" si="0"/>
        <v>②_E</v>
      </c>
      <c r="D16" s="93">
        <v>4710</v>
      </c>
      <c r="E16" s="93">
        <v>3830</v>
      </c>
      <c r="F16" s="93">
        <v>82980</v>
      </c>
      <c r="G16" s="93">
        <v>288107.14285714284</v>
      </c>
      <c r="H16" s="93">
        <v>146750</v>
      </c>
      <c r="I16" s="126">
        <v>0</v>
      </c>
      <c r="J16" s="126">
        <v>0.35</v>
      </c>
      <c r="K16" s="126">
        <v>0.76666666666666661</v>
      </c>
      <c r="L16" s="126">
        <v>1.6444444444444442</v>
      </c>
      <c r="M16" s="126" t="s">
        <v>23</v>
      </c>
      <c r="N16" s="93">
        <v>11565.90909090909</v>
      </c>
      <c r="O16" s="93">
        <v>3475</v>
      </c>
      <c r="P16" s="93">
        <v>6000</v>
      </c>
      <c r="Q16" s="93" t="s">
        <v>23</v>
      </c>
      <c r="R16" s="93" t="s">
        <v>23</v>
      </c>
    </row>
    <row r="17" spans="1:18" x14ac:dyDescent="0.2">
      <c r="A17" s="115" t="s">
        <v>141</v>
      </c>
      <c r="B17" s="7" t="s">
        <v>25</v>
      </c>
      <c r="C17" s="31" t="str">
        <f t="shared" si="0"/>
        <v>③_E</v>
      </c>
      <c r="D17" s="93">
        <v>2860</v>
      </c>
      <c r="E17" s="93">
        <v>3000</v>
      </c>
      <c r="F17" s="93">
        <v>152785</v>
      </c>
      <c r="G17" s="93" t="s">
        <v>23</v>
      </c>
      <c r="H17" s="93">
        <v>224300</v>
      </c>
      <c r="I17" s="126">
        <v>0</v>
      </c>
      <c r="J17" s="126">
        <v>0.13333333333333333</v>
      </c>
      <c r="K17" s="126" t="s">
        <v>23</v>
      </c>
      <c r="L17" s="126">
        <v>3.7333333333333334</v>
      </c>
      <c r="M17" s="126" t="s">
        <v>23</v>
      </c>
      <c r="N17" s="93">
        <v>1314.2857142857142</v>
      </c>
      <c r="O17" s="93" t="s">
        <v>23</v>
      </c>
      <c r="P17" s="93">
        <v>410500</v>
      </c>
      <c r="Q17" s="93" t="s">
        <v>23</v>
      </c>
      <c r="R17" s="93" t="s">
        <v>23</v>
      </c>
    </row>
    <row r="18" spans="1:18" x14ac:dyDescent="0.2">
      <c r="A18" s="115" t="s">
        <v>141</v>
      </c>
      <c r="B18" s="7" t="s">
        <v>26</v>
      </c>
      <c r="C18" s="31" t="str">
        <f t="shared" si="0"/>
        <v>④_E</v>
      </c>
      <c r="D18" s="93" t="s">
        <v>23</v>
      </c>
      <c r="E18" s="93">
        <v>4000</v>
      </c>
      <c r="F18" s="93" t="s">
        <v>23</v>
      </c>
      <c r="G18" s="93" t="s">
        <v>23</v>
      </c>
      <c r="H18" s="93" t="s">
        <v>23</v>
      </c>
      <c r="I18" s="126">
        <v>0</v>
      </c>
      <c r="J18" s="126" t="s">
        <v>23</v>
      </c>
      <c r="K18" s="126" t="s">
        <v>23</v>
      </c>
      <c r="L18" s="126" t="s">
        <v>23</v>
      </c>
      <c r="M18" s="126" t="s">
        <v>23</v>
      </c>
      <c r="N18" s="93">
        <v>45000</v>
      </c>
      <c r="O18" s="93" t="s">
        <v>23</v>
      </c>
      <c r="P18" s="93">
        <v>2000000</v>
      </c>
      <c r="Q18" s="93" t="s">
        <v>23</v>
      </c>
      <c r="R18" s="93" t="s">
        <v>23</v>
      </c>
    </row>
    <row r="19" spans="1:18" x14ac:dyDescent="0.2">
      <c r="A19" s="115" t="s">
        <v>141</v>
      </c>
      <c r="B19" s="7" t="s">
        <v>27</v>
      </c>
      <c r="C19" s="31" t="str">
        <f t="shared" si="0"/>
        <v>⑤_E</v>
      </c>
      <c r="D19" s="93" t="s">
        <v>23</v>
      </c>
      <c r="E19" s="93">
        <v>10000</v>
      </c>
      <c r="F19" s="93" t="s">
        <v>23</v>
      </c>
      <c r="G19" s="93" t="s">
        <v>23</v>
      </c>
      <c r="H19" s="93" t="s">
        <v>23</v>
      </c>
      <c r="I19" s="126">
        <v>0</v>
      </c>
      <c r="J19" s="126" t="s">
        <v>23</v>
      </c>
      <c r="K19" s="126" t="s">
        <v>23</v>
      </c>
      <c r="L19" s="126" t="s">
        <v>23</v>
      </c>
      <c r="M19" s="126" t="s">
        <v>23</v>
      </c>
      <c r="N19" s="93">
        <v>1250000</v>
      </c>
      <c r="O19" s="93" t="s">
        <v>23</v>
      </c>
      <c r="P19" s="93" t="s">
        <v>23</v>
      </c>
      <c r="Q19" s="93" t="s">
        <v>23</v>
      </c>
      <c r="R19" s="93" t="s">
        <v>23</v>
      </c>
    </row>
    <row r="20" spans="1:18" x14ac:dyDescent="0.2">
      <c r="A20" s="79"/>
      <c r="B20" s="7"/>
      <c r="C20" s="31"/>
      <c r="D20" s="93"/>
      <c r="E20" s="93"/>
      <c r="F20" s="93"/>
      <c r="G20" s="93"/>
      <c r="H20" s="93"/>
      <c r="I20" s="126"/>
      <c r="J20" s="126"/>
      <c r="K20" s="126"/>
      <c r="L20" s="126"/>
      <c r="M20" s="126"/>
      <c r="N20" s="93"/>
      <c r="O20" s="93"/>
      <c r="P20" s="93"/>
      <c r="Q20" s="93"/>
      <c r="R20" s="93"/>
    </row>
    <row r="21" spans="1:18" x14ac:dyDescent="0.2">
      <c r="A21" s="79"/>
      <c r="B21" s="7"/>
      <c r="C21" s="31"/>
      <c r="D21" s="93"/>
      <c r="E21" s="93"/>
      <c r="F21" s="93"/>
      <c r="G21" s="93"/>
      <c r="H21" s="93"/>
      <c r="I21" s="126"/>
      <c r="J21" s="126"/>
      <c r="K21" s="126"/>
      <c r="L21" s="126"/>
      <c r="M21" s="126"/>
      <c r="N21" s="93"/>
      <c r="O21" s="93"/>
      <c r="P21" s="93"/>
      <c r="Q21" s="93"/>
      <c r="R21" s="93"/>
    </row>
    <row r="22" spans="1:18" x14ac:dyDescent="0.2">
      <c r="A22" s="79"/>
      <c r="B22" s="7"/>
      <c r="C22" s="31"/>
      <c r="D22" s="93"/>
      <c r="E22" s="93"/>
      <c r="F22" s="93"/>
      <c r="G22" s="93"/>
      <c r="H22" s="93"/>
      <c r="I22" s="126"/>
      <c r="J22" s="126"/>
      <c r="K22" s="126"/>
      <c r="L22" s="126"/>
      <c r="M22" s="126"/>
      <c r="N22" s="93"/>
      <c r="O22" s="93"/>
      <c r="P22" s="93"/>
      <c r="Q22" s="93"/>
      <c r="R22" s="93"/>
    </row>
    <row r="23" spans="1:18" x14ac:dyDescent="0.2">
      <c r="A23" s="79"/>
      <c r="B23" s="7"/>
      <c r="C23" s="31"/>
      <c r="D23" s="93"/>
      <c r="E23" s="93"/>
      <c r="F23" s="93"/>
      <c r="G23" s="93"/>
      <c r="H23" s="93"/>
      <c r="I23" s="126"/>
      <c r="J23" s="126"/>
      <c r="K23" s="126"/>
      <c r="L23" s="126"/>
      <c r="M23" s="126"/>
      <c r="N23" s="93"/>
      <c r="O23" s="93"/>
      <c r="P23" s="93"/>
      <c r="Q23" s="93"/>
      <c r="R23" s="93"/>
    </row>
    <row r="24" spans="1:18" x14ac:dyDescent="0.2">
      <c r="A24" s="79"/>
      <c r="B24" s="7"/>
      <c r="C24" s="31"/>
      <c r="D24" s="93"/>
      <c r="E24" s="93"/>
      <c r="F24" s="93"/>
      <c r="G24" s="93"/>
      <c r="H24" s="93"/>
      <c r="I24" s="126"/>
      <c r="J24" s="126"/>
      <c r="K24" s="126"/>
      <c r="L24" s="126"/>
      <c r="M24" s="126"/>
      <c r="N24" s="93"/>
      <c r="O24" s="93"/>
      <c r="P24" s="93"/>
      <c r="Q24" s="93"/>
      <c r="R24" s="93"/>
    </row>
    <row r="25" spans="1:18" x14ac:dyDescent="0.2">
      <c r="A25" s="79"/>
      <c r="B25" s="7"/>
      <c r="C25" s="31"/>
      <c r="D25" s="93"/>
      <c r="E25" s="93"/>
      <c r="F25" s="93"/>
      <c r="G25" s="93"/>
      <c r="H25" s="93"/>
      <c r="I25" s="126"/>
      <c r="J25" s="126"/>
      <c r="K25" s="126"/>
      <c r="L25" s="126"/>
      <c r="M25" s="126"/>
      <c r="N25" s="93"/>
      <c r="O25" s="93"/>
      <c r="P25" s="93"/>
      <c r="Q25" s="93"/>
      <c r="R25" s="93"/>
    </row>
    <row r="26" spans="1:18" x14ac:dyDescent="0.2">
      <c r="A26" s="79"/>
      <c r="B26" s="7"/>
      <c r="C26" s="31"/>
      <c r="D26" s="93"/>
      <c r="E26" s="93"/>
      <c r="F26" s="93"/>
      <c r="G26" s="93"/>
      <c r="H26" s="93"/>
      <c r="I26" s="126"/>
      <c r="J26" s="126"/>
      <c r="K26" s="126"/>
      <c r="L26" s="126"/>
      <c r="M26" s="126"/>
      <c r="N26" s="93"/>
      <c r="O26" s="93"/>
      <c r="P26" s="93"/>
      <c r="Q26" s="93"/>
      <c r="R26" s="93"/>
    </row>
    <row r="27" spans="1:18" x14ac:dyDescent="0.2">
      <c r="A27" s="79"/>
      <c r="B27" s="7"/>
      <c r="C27" s="31"/>
      <c r="D27" s="93"/>
      <c r="E27" s="93"/>
      <c r="F27" s="93"/>
      <c r="G27" s="93"/>
      <c r="H27" s="93"/>
      <c r="I27" s="126"/>
      <c r="J27" s="126"/>
      <c r="K27" s="126"/>
      <c r="L27" s="126"/>
      <c r="M27" s="126"/>
      <c r="N27" s="93"/>
      <c r="O27" s="93"/>
      <c r="P27" s="93"/>
      <c r="Q27" s="93"/>
      <c r="R27" s="93"/>
    </row>
    <row r="28" spans="1:18" x14ac:dyDescent="0.2">
      <c r="A28" s="79"/>
      <c r="B28" s="7"/>
      <c r="C28" s="31"/>
      <c r="D28" s="93"/>
      <c r="E28" s="93"/>
      <c r="F28" s="93"/>
      <c r="G28" s="93"/>
      <c r="H28" s="93"/>
      <c r="I28" s="126"/>
      <c r="J28" s="126"/>
      <c r="K28" s="126"/>
      <c r="L28" s="126"/>
      <c r="M28" s="126"/>
      <c r="N28" s="93"/>
      <c r="O28" s="93"/>
      <c r="P28" s="93"/>
      <c r="Q28" s="93"/>
      <c r="R28" s="93"/>
    </row>
    <row r="29" spans="1:18" x14ac:dyDescent="0.2">
      <c r="A29" s="79"/>
      <c r="B29" s="7"/>
      <c r="C29" s="31"/>
      <c r="D29" s="93"/>
      <c r="E29" s="93"/>
      <c r="F29" s="93"/>
      <c r="G29" s="93"/>
      <c r="H29" s="93"/>
      <c r="I29" s="126"/>
      <c r="J29" s="126"/>
      <c r="K29" s="126"/>
      <c r="L29" s="126"/>
      <c r="M29" s="126"/>
      <c r="N29" s="93"/>
      <c r="O29" s="93"/>
      <c r="P29" s="93"/>
      <c r="Q29" s="93"/>
      <c r="R29" s="93"/>
    </row>
    <row r="30" spans="1:18" x14ac:dyDescent="0.2">
      <c r="A30" s="80" t="s">
        <v>80</v>
      </c>
      <c r="B30" s="7" t="s">
        <v>79</v>
      </c>
      <c r="C30" s="31" t="str">
        <f t="shared" si="0"/>
        <v>①_I</v>
      </c>
      <c r="D30" s="93">
        <v>5882.545454545454</v>
      </c>
      <c r="E30" s="93">
        <v>17800</v>
      </c>
      <c r="F30" s="93">
        <v>12643.181818181818</v>
      </c>
      <c r="G30" s="93">
        <v>35343.333333333336</v>
      </c>
      <c r="H30" s="93">
        <v>17447.142857142859</v>
      </c>
      <c r="I30" s="126">
        <v>0.3666666666666667</v>
      </c>
      <c r="J30" s="126">
        <v>0.38888888888888884</v>
      </c>
      <c r="K30" s="126">
        <v>0.6166666666666667</v>
      </c>
      <c r="L30" s="126">
        <v>1.1666666666666667</v>
      </c>
      <c r="M30" s="126" t="s">
        <v>23</v>
      </c>
      <c r="N30" s="93">
        <v>9293.1147540983602</v>
      </c>
      <c r="O30" s="93">
        <v>3732</v>
      </c>
      <c r="P30" s="93">
        <v>5220</v>
      </c>
      <c r="Q30" s="93">
        <v>12328.571428571429</v>
      </c>
      <c r="R30" s="93" t="s">
        <v>23</v>
      </c>
    </row>
    <row r="31" spans="1:18" x14ac:dyDescent="0.2">
      <c r="A31" s="80" t="s">
        <v>73</v>
      </c>
      <c r="B31" s="7" t="s">
        <v>24</v>
      </c>
      <c r="C31" s="31" t="str">
        <f t="shared" si="0"/>
        <v>②_I</v>
      </c>
      <c r="D31" s="93">
        <v>10357.5</v>
      </c>
      <c r="E31" s="93">
        <v>8683.4210526315801</v>
      </c>
      <c r="F31" s="93">
        <v>21558.863636363636</v>
      </c>
      <c r="G31" s="93">
        <v>26349.166666666664</v>
      </c>
      <c r="H31" s="93">
        <v>61125.833333333328</v>
      </c>
      <c r="I31" s="126">
        <v>0.23333333333333334</v>
      </c>
      <c r="J31" s="126">
        <v>0.26</v>
      </c>
      <c r="K31" s="126">
        <v>1.3333333333333333</v>
      </c>
      <c r="L31" s="126" t="s">
        <v>23</v>
      </c>
      <c r="M31" s="126" t="s">
        <v>23</v>
      </c>
      <c r="N31" s="93">
        <v>8851.923076923078</v>
      </c>
      <c r="O31" s="93">
        <v>4216.666666666667</v>
      </c>
      <c r="P31" s="93">
        <v>19378.571428571428</v>
      </c>
      <c r="Q31" s="93" t="s">
        <v>23</v>
      </c>
      <c r="R31" s="93" t="s">
        <v>23</v>
      </c>
    </row>
    <row r="32" spans="1:18" x14ac:dyDescent="0.2">
      <c r="A32" s="80" t="s">
        <v>73</v>
      </c>
      <c r="B32" s="7" t="s">
        <v>25</v>
      </c>
      <c r="C32" s="31" t="str">
        <f t="shared" si="0"/>
        <v>③_I</v>
      </c>
      <c r="D32" s="93">
        <v>3500</v>
      </c>
      <c r="E32" s="93">
        <v>112540</v>
      </c>
      <c r="F32" s="93">
        <v>104025</v>
      </c>
      <c r="G32" s="93" t="s">
        <v>23</v>
      </c>
      <c r="H32" s="93" t="s">
        <v>23</v>
      </c>
      <c r="I32" s="126">
        <v>3.3333333333333333E-2</v>
      </c>
      <c r="J32" s="126">
        <v>0.46666666666666667</v>
      </c>
      <c r="K32" s="126" t="s">
        <v>23</v>
      </c>
      <c r="L32" s="126" t="s">
        <v>23</v>
      </c>
      <c r="M32" s="126" t="s">
        <v>23</v>
      </c>
      <c r="N32" s="93">
        <v>350666.66666666663</v>
      </c>
      <c r="O32" s="93" t="s">
        <v>23</v>
      </c>
      <c r="P32" s="93" t="s">
        <v>23</v>
      </c>
      <c r="Q32" s="93" t="s">
        <v>23</v>
      </c>
      <c r="R32" s="93" t="s">
        <v>23</v>
      </c>
    </row>
    <row r="33" spans="1:18" x14ac:dyDescent="0.2">
      <c r="A33" s="80" t="s">
        <v>73</v>
      </c>
      <c r="B33" s="7" t="s">
        <v>26</v>
      </c>
      <c r="C33" s="31" t="str">
        <f t="shared" si="0"/>
        <v>④_I</v>
      </c>
      <c r="D33" s="93" t="s">
        <v>23</v>
      </c>
      <c r="E33" s="93" t="s">
        <v>23</v>
      </c>
      <c r="F33" s="93" t="s">
        <v>23</v>
      </c>
      <c r="G33" s="93" t="s">
        <v>23</v>
      </c>
      <c r="H33" s="93" t="s">
        <v>23</v>
      </c>
      <c r="I33" s="126" t="s">
        <v>23</v>
      </c>
      <c r="J33" s="126" t="s">
        <v>23</v>
      </c>
      <c r="K33" s="126" t="s">
        <v>23</v>
      </c>
      <c r="L33" s="126" t="s">
        <v>23</v>
      </c>
      <c r="M33" s="126" t="s">
        <v>23</v>
      </c>
      <c r="N33" s="93" t="s">
        <v>23</v>
      </c>
      <c r="O33" s="93" t="s">
        <v>23</v>
      </c>
      <c r="P33" s="93" t="s">
        <v>23</v>
      </c>
      <c r="Q33" s="93" t="s">
        <v>23</v>
      </c>
      <c r="R33" s="93" t="s">
        <v>23</v>
      </c>
    </row>
    <row r="34" spans="1:18" x14ac:dyDescent="0.2">
      <c r="A34" s="80" t="s">
        <v>73</v>
      </c>
      <c r="B34" s="7" t="s">
        <v>27</v>
      </c>
      <c r="C34" s="31" t="str">
        <f t="shared" si="0"/>
        <v>⑤_I</v>
      </c>
      <c r="D34" s="93" t="s">
        <v>23</v>
      </c>
      <c r="E34" s="93" t="s">
        <v>23</v>
      </c>
      <c r="F34" s="93">
        <v>251500</v>
      </c>
      <c r="G34" s="93" t="s">
        <v>23</v>
      </c>
      <c r="H34" s="93" t="s">
        <v>23</v>
      </c>
      <c r="I34" s="126" t="s">
        <v>23</v>
      </c>
      <c r="J34" s="126" t="s">
        <v>23</v>
      </c>
      <c r="K34" s="126" t="s">
        <v>23</v>
      </c>
      <c r="L34" s="126" t="s">
        <v>23</v>
      </c>
      <c r="M34" s="126" t="s">
        <v>23</v>
      </c>
      <c r="N34" s="93" t="s">
        <v>23</v>
      </c>
      <c r="O34" s="93" t="s">
        <v>23</v>
      </c>
      <c r="P34" s="93" t="s">
        <v>23</v>
      </c>
      <c r="Q34" s="93" t="s">
        <v>23</v>
      </c>
      <c r="R34" s="93" t="s">
        <v>23</v>
      </c>
    </row>
    <row r="35" spans="1:18" x14ac:dyDescent="0.2">
      <c r="A35" s="80" t="s">
        <v>74</v>
      </c>
      <c r="B35" s="7" t="s">
        <v>22</v>
      </c>
      <c r="C35" s="31" t="str">
        <f t="shared" si="0"/>
        <v>①_K</v>
      </c>
      <c r="D35" s="93">
        <v>11787.5</v>
      </c>
      <c r="E35" s="93">
        <v>13384</v>
      </c>
      <c r="F35" s="93">
        <v>33825</v>
      </c>
      <c r="G35" s="93">
        <v>4860</v>
      </c>
      <c r="H35" s="93" t="s">
        <v>23</v>
      </c>
      <c r="I35" s="126" t="s">
        <v>23</v>
      </c>
      <c r="J35" s="126">
        <v>0.7</v>
      </c>
      <c r="K35" s="126">
        <v>0.23333333333333334</v>
      </c>
      <c r="L35" s="126" t="s">
        <v>23</v>
      </c>
      <c r="M35" s="126" t="s">
        <v>23</v>
      </c>
      <c r="N35" s="93">
        <v>282.5</v>
      </c>
      <c r="O35" s="93">
        <v>516.66666666666663</v>
      </c>
      <c r="P35" s="93">
        <v>17500</v>
      </c>
      <c r="Q35" s="93" t="s">
        <v>23</v>
      </c>
      <c r="R35" s="93" t="s">
        <v>23</v>
      </c>
    </row>
    <row r="36" spans="1:18" x14ac:dyDescent="0.2">
      <c r="A36" s="80" t="s">
        <v>74</v>
      </c>
      <c r="B36" s="7" t="s">
        <v>24</v>
      </c>
      <c r="C36" s="31" t="str">
        <f t="shared" si="0"/>
        <v>②_K</v>
      </c>
      <c r="D36" s="93">
        <v>30000</v>
      </c>
      <c r="E36" s="93">
        <v>9833.3333333333339</v>
      </c>
      <c r="F36" s="93" t="s">
        <v>23</v>
      </c>
      <c r="G36" s="93" t="s">
        <v>23</v>
      </c>
      <c r="H36" s="93">
        <v>406870</v>
      </c>
      <c r="I36" s="126" t="s">
        <v>23</v>
      </c>
      <c r="J36" s="126">
        <v>0.33333333333333331</v>
      </c>
      <c r="K36" s="126" t="s">
        <v>23</v>
      </c>
      <c r="L36" s="126" t="s">
        <v>23</v>
      </c>
      <c r="M36" s="126" t="s">
        <v>23</v>
      </c>
      <c r="N36" s="93">
        <v>100000</v>
      </c>
      <c r="O36" s="93" t="s">
        <v>23</v>
      </c>
      <c r="P36" s="93" t="s">
        <v>23</v>
      </c>
      <c r="Q36" s="93" t="s">
        <v>23</v>
      </c>
      <c r="R36" s="93" t="s">
        <v>23</v>
      </c>
    </row>
    <row r="37" spans="1:18" x14ac:dyDescent="0.2">
      <c r="A37" s="80" t="s">
        <v>74</v>
      </c>
      <c r="B37" s="7" t="s">
        <v>25</v>
      </c>
      <c r="C37" s="31" t="str">
        <f t="shared" si="0"/>
        <v>③_K</v>
      </c>
      <c r="D37" s="93" t="s">
        <v>23</v>
      </c>
      <c r="E37" s="93" t="s">
        <v>23</v>
      </c>
      <c r="F37" s="93" t="s">
        <v>23</v>
      </c>
      <c r="G37" s="93" t="s">
        <v>23</v>
      </c>
      <c r="H37" s="93" t="s">
        <v>23</v>
      </c>
      <c r="I37" s="126" t="s">
        <v>23</v>
      </c>
      <c r="J37" s="126" t="s">
        <v>23</v>
      </c>
      <c r="K37" s="126" t="s">
        <v>23</v>
      </c>
      <c r="L37" s="126" t="s">
        <v>23</v>
      </c>
      <c r="M37" s="126" t="s">
        <v>23</v>
      </c>
      <c r="N37" s="93" t="s">
        <v>23</v>
      </c>
      <c r="O37" s="93" t="s">
        <v>23</v>
      </c>
      <c r="P37" s="93" t="s">
        <v>23</v>
      </c>
      <c r="Q37" s="93" t="s">
        <v>23</v>
      </c>
      <c r="R37" s="93" t="s">
        <v>23</v>
      </c>
    </row>
    <row r="38" spans="1:18" x14ac:dyDescent="0.2">
      <c r="A38" s="80" t="s">
        <v>74</v>
      </c>
      <c r="B38" s="7" t="s">
        <v>26</v>
      </c>
      <c r="C38" s="31" t="str">
        <f t="shared" si="0"/>
        <v>④_K</v>
      </c>
      <c r="D38" s="93" t="s">
        <v>23</v>
      </c>
      <c r="E38" s="93" t="s">
        <v>23</v>
      </c>
      <c r="F38" s="93" t="s">
        <v>23</v>
      </c>
      <c r="G38" s="93" t="s">
        <v>23</v>
      </c>
      <c r="H38" s="93" t="s">
        <v>23</v>
      </c>
      <c r="I38" s="126" t="s">
        <v>23</v>
      </c>
      <c r="J38" s="126" t="s">
        <v>23</v>
      </c>
      <c r="K38" s="126" t="s">
        <v>23</v>
      </c>
      <c r="L38" s="126" t="s">
        <v>23</v>
      </c>
      <c r="M38" s="126" t="s">
        <v>23</v>
      </c>
      <c r="N38" s="93" t="s">
        <v>23</v>
      </c>
      <c r="O38" s="93" t="s">
        <v>23</v>
      </c>
      <c r="P38" s="93" t="s">
        <v>23</v>
      </c>
      <c r="Q38" s="93" t="s">
        <v>23</v>
      </c>
      <c r="R38" s="93" t="s">
        <v>23</v>
      </c>
    </row>
    <row r="39" spans="1:18" x14ac:dyDescent="0.2">
      <c r="A39" s="80" t="s">
        <v>74</v>
      </c>
      <c r="B39" s="7" t="s">
        <v>27</v>
      </c>
      <c r="C39" s="31" t="str">
        <f t="shared" si="0"/>
        <v>⑤_K</v>
      </c>
      <c r="D39" s="93" t="s">
        <v>23</v>
      </c>
      <c r="E39" s="93" t="s">
        <v>23</v>
      </c>
      <c r="F39" s="93" t="s">
        <v>23</v>
      </c>
      <c r="G39" s="93" t="s">
        <v>23</v>
      </c>
      <c r="H39" s="93" t="s">
        <v>23</v>
      </c>
      <c r="I39" s="126" t="s">
        <v>23</v>
      </c>
      <c r="J39" s="126" t="s">
        <v>23</v>
      </c>
      <c r="K39" s="126" t="s">
        <v>23</v>
      </c>
      <c r="L39" s="126" t="s">
        <v>23</v>
      </c>
      <c r="M39" s="126" t="s">
        <v>23</v>
      </c>
      <c r="N39" s="93" t="s">
        <v>23</v>
      </c>
      <c r="O39" s="93" t="s">
        <v>23</v>
      </c>
      <c r="P39" s="93" t="s">
        <v>23</v>
      </c>
      <c r="Q39" s="93" t="s">
        <v>23</v>
      </c>
      <c r="R39" s="93" t="s">
        <v>23</v>
      </c>
    </row>
    <row r="40" spans="1:18" x14ac:dyDescent="0.2">
      <c r="A40" s="80" t="s">
        <v>78</v>
      </c>
      <c r="B40" s="7" t="s">
        <v>22</v>
      </c>
      <c r="C40" s="31" t="str">
        <f t="shared" si="0"/>
        <v>①_M</v>
      </c>
      <c r="D40" s="93">
        <v>918.75</v>
      </c>
      <c r="E40" s="93">
        <v>11805</v>
      </c>
      <c r="F40" s="93">
        <v>14900</v>
      </c>
      <c r="G40" s="93">
        <v>19928.571428571428</v>
      </c>
      <c r="H40" s="93">
        <v>7530</v>
      </c>
      <c r="I40" s="126">
        <v>0.3444444444444445</v>
      </c>
      <c r="J40" s="126">
        <v>2</v>
      </c>
      <c r="K40" s="126">
        <v>1.86</v>
      </c>
      <c r="L40" s="126">
        <v>2.7</v>
      </c>
      <c r="M40" s="126" t="s">
        <v>23</v>
      </c>
      <c r="N40" s="93">
        <v>8336.1111111111113</v>
      </c>
      <c r="O40" s="93">
        <v>3015</v>
      </c>
      <c r="P40" s="93">
        <v>15833.333333333332</v>
      </c>
      <c r="Q40" s="93">
        <v>10000</v>
      </c>
      <c r="R40" s="93" t="s">
        <v>23</v>
      </c>
    </row>
    <row r="41" spans="1:18" x14ac:dyDescent="0.2">
      <c r="A41" s="80" t="s">
        <v>75</v>
      </c>
      <c r="B41" s="7" t="s">
        <v>24</v>
      </c>
      <c r="C41" s="31" t="str">
        <f t="shared" si="0"/>
        <v>②_M</v>
      </c>
      <c r="D41" s="93">
        <v>3815.625</v>
      </c>
      <c r="E41" s="93">
        <v>2648</v>
      </c>
      <c r="F41" s="93">
        <v>27450</v>
      </c>
      <c r="G41" s="93" t="s">
        <v>23</v>
      </c>
      <c r="H41" s="93" t="s">
        <v>23</v>
      </c>
      <c r="I41" s="126" t="s">
        <v>23</v>
      </c>
      <c r="J41" s="126" t="s">
        <v>23</v>
      </c>
      <c r="K41" s="126" t="s">
        <v>23</v>
      </c>
      <c r="L41" s="126" t="s">
        <v>23</v>
      </c>
      <c r="M41" s="126" t="s">
        <v>23</v>
      </c>
      <c r="N41" s="93">
        <v>19627.272727272728</v>
      </c>
      <c r="O41" s="93">
        <v>100</v>
      </c>
      <c r="P41" s="93" t="s">
        <v>23</v>
      </c>
      <c r="Q41" s="93" t="s">
        <v>23</v>
      </c>
      <c r="R41" s="93" t="s">
        <v>23</v>
      </c>
    </row>
    <row r="42" spans="1:18" x14ac:dyDescent="0.2">
      <c r="A42" s="80" t="s">
        <v>75</v>
      </c>
      <c r="B42" s="7" t="s">
        <v>25</v>
      </c>
      <c r="C42" s="31" t="str">
        <f t="shared" si="0"/>
        <v>③_M</v>
      </c>
      <c r="D42" s="93" t="s">
        <v>23</v>
      </c>
      <c r="E42" s="93" t="s">
        <v>23</v>
      </c>
      <c r="F42" s="93" t="s">
        <v>23</v>
      </c>
      <c r="G42" s="93" t="s">
        <v>23</v>
      </c>
      <c r="H42" s="93" t="s">
        <v>23</v>
      </c>
      <c r="I42" s="126" t="s">
        <v>23</v>
      </c>
      <c r="J42" s="126" t="s">
        <v>23</v>
      </c>
      <c r="K42" s="126" t="s">
        <v>23</v>
      </c>
      <c r="L42" s="126" t="s">
        <v>23</v>
      </c>
      <c r="M42" s="126" t="s">
        <v>23</v>
      </c>
      <c r="N42" s="93">
        <v>12000</v>
      </c>
      <c r="O42" s="93" t="s">
        <v>23</v>
      </c>
      <c r="P42" s="93" t="s">
        <v>23</v>
      </c>
      <c r="Q42" s="93" t="s">
        <v>23</v>
      </c>
      <c r="R42" s="93" t="s">
        <v>23</v>
      </c>
    </row>
    <row r="43" spans="1:18" x14ac:dyDescent="0.2">
      <c r="A43" s="80" t="s">
        <v>75</v>
      </c>
      <c r="B43" s="7" t="s">
        <v>26</v>
      </c>
      <c r="C43" s="31" t="str">
        <f t="shared" si="0"/>
        <v>④_M</v>
      </c>
      <c r="D43" s="93" t="s">
        <v>23</v>
      </c>
      <c r="E43" s="93" t="s">
        <v>23</v>
      </c>
      <c r="F43" s="93" t="s">
        <v>23</v>
      </c>
      <c r="G43" s="93" t="s">
        <v>23</v>
      </c>
      <c r="H43" s="93" t="s">
        <v>23</v>
      </c>
      <c r="I43" s="126" t="s">
        <v>23</v>
      </c>
      <c r="J43" s="126" t="s">
        <v>23</v>
      </c>
      <c r="K43" s="126" t="s">
        <v>23</v>
      </c>
      <c r="L43" s="126" t="s">
        <v>23</v>
      </c>
      <c r="M43" s="126" t="s">
        <v>23</v>
      </c>
      <c r="N43" s="93" t="s">
        <v>23</v>
      </c>
      <c r="O43" s="93" t="s">
        <v>23</v>
      </c>
      <c r="P43" s="93" t="s">
        <v>23</v>
      </c>
      <c r="Q43" s="93" t="s">
        <v>23</v>
      </c>
      <c r="R43" s="93" t="s">
        <v>23</v>
      </c>
    </row>
    <row r="44" spans="1:18" x14ac:dyDescent="0.2">
      <c r="A44" s="80" t="s">
        <v>75</v>
      </c>
      <c r="B44" s="7" t="s">
        <v>27</v>
      </c>
      <c r="C44" s="31" t="str">
        <f t="shared" si="0"/>
        <v>⑤_M</v>
      </c>
      <c r="D44" s="93" t="s">
        <v>23</v>
      </c>
      <c r="E44" s="93" t="s">
        <v>23</v>
      </c>
      <c r="F44" s="93" t="s">
        <v>23</v>
      </c>
      <c r="G44" s="93" t="s">
        <v>23</v>
      </c>
      <c r="H44" s="93" t="s">
        <v>23</v>
      </c>
      <c r="I44" s="126" t="s">
        <v>23</v>
      </c>
      <c r="J44" s="126" t="s">
        <v>23</v>
      </c>
      <c r="K44" s="126" t="s">
        <v>23</v>
      </c>
      <c r="L44" s="126" t="s">
        <v>23</v>
      </c>
      <c r="M44" s="126" t="s">
        <v>23</v>
      </c>
      <c r="N44" s="93" t="s">
        <v>23</v>
      </c>
      <c r="O44" s="93" t="s">
        <v>23</v>
      </c>
      <c r="P44" s="93" t="s">
        <v>23</v>
      </c>
      <c r="Q44" s="93" t="s">
        <v>23</v>
      </c>
      <c r="R44" s="93" t="s">
        <v>23</v>
      </c>
    </row>
    <row r="45" spans="1:18" x14ac:dyDescent="0.2">
      <c r="A45" s="80" t="s">
        <v>76</v>
      </c>
      <c r="B45" s="7" t="s">
        <v>22</v>
      </c>
      <c r="C45" s="31" t="str">
        <f t="shared" si="0"/>
        <v>①_FGHJLMNOPQRST</v>
      </c>
      <c r="D45" s="93">
        <v>6947.9411764705874</v>
      </c>
      <c r="E45" s="93">
        <v>5538.6085416666665</v>
      </c>
      <c r="F45" s="93">
        <v>14727.755102040817</v>
      </c>
      <c r="G45" s="93">
        <v>36400</v>
      </c>
      <c r="H45" s="93">
        <v>39185</v>
      </c>
      <c r="I45" s="126">
        <v>0.33333333333333337</v>
      </c>
      <c r="J45" s="126">
        <v>0.59047619047619049</v>
      </c>
      <c r="K45" s="126">
        <v>2.5222222222222221</v>
      </c>
      <c r="L45" s="126">
        <v>3.7666666666666666</v>
      </c>
      <c r="M45" s="126" t="s">
        <v>23</v>
      </c>
      <c r="N45" s="93">
        <v>2730.9523809523807</v>
      </c>
      <c r="O45" s="93">
        <v>4741.666666666667</v>
      </c>
      <c r="P45" s="93">
        <v>6306.4444444444453</v>
      </c>
      <c r="Q45" s="93">
        <v>5000</v>
      </c>
      <c r="R45" s="93">
        <v>6000</v>
      </c>
    </row>
    <row r="46" spans="1:18" x14ac:dyDescent="0.2">
      <c r="A46" s="80" t="s">
        <v>76</v>
      </c>
      <c r="B46" s="7" t="s">
        <v>24</v>
      </c>
      <c r="C46" s="31" t="str">
        <f t="shared" si="0"/>
        <v>②_FGHJLMNOPQRST</v>
      </c>
      <c r="D46" s="93">
        <v>3762.3076923076924</v>
      </c>
      <c r="E46" s="93">
        <v>18114.444444444445</v>
      </c>
      <c r="F46" s="93">
        <v>22414.285714285717</v>
      </c>
      <c r="G46" s="93">
        <v>67282.5</v>
      </c>
      <c r="H46" s="93">
        <v>76421.428571428565</v>
      </c>
      <c r="I46" s="126">
        <v>0.52222222222222225</v>
      </c>
      <c r="J46" s="126">
        <v>1</v>
      </c>
      <c r="K46" s="126">
        <v>0.73333333333333339</v>
      </c>
      <c r="L46" s="126" t="s">
        <v>23</v>
      </c>
      <c r="M46" s="126">
        <v>3.8666666666666667</v>
      </c>
      <c r="N46" s="93">
        <v>9939.4736842105267</v>
      </c>
      <c r="O46" s="93">
        <v>4750</v>
      </c>
      <c r="P46" s="93">
        <v>15666.666666666668</v>
      </c>
      <c r="Q46" s="93" t="s">
        <v>23</v>
      </c>
      <c r="R46" s="93" t="s">
        <v>23</v>
      </c>
    </row>
    <row r="47" spans="1:18" x14ac:dyDescent="0.2">
      <c r="A47" s="80" t="s">
        <v>76</v>
      </c>
      <c r="B47" s="7" t="s">
        <v>25</v>
      </c>
      <c r="C47" s="31" t="str">
        <f t="shared" si="0"/>
        <v>③_FGHJLMNOPQRST</v>
      </c>
      <c r="D47" s="93">
        <v>4233.333333333333</v>
      </c>
      <c r="E47" s="93">
        <v>39925</v>
      </c>
      <c r="F47" s="93">
        <v>291033.33333333331</v>
      </c>
      <c r="G47" s="93">
        <v>3500</v>
      </c>
      <c r="H47" s="93" t="s">
        <v>23</v>
      </c>
      <c r="I47" s="126" t="s">
        <v>23</v>
      </c>
      <c r="J47" s="126">
        <v>0.23333333333333334</v>
      </c>
      <c r="K47" s="126">
        <v>0.66666666666666663</v>
      </c>
      <c r="L47" s="126">
        <v>0.66666666666666663</v>
      </c>
      <c r="M47" s="126" t="s">
        <v>23</v>
      </c>
      <c r="N47" s="93">
        <v>500</v>
      </c>
      <c r="O47" s="93">
        <v>6000</v>
      </c>
      <c r="P47" s="93" t="s">
        <v>23</v>
      </c>
      <c r="Q47" s="93" t="s">
        <v>23</v>
      </c>
      <c r="R47" s="93" t="s">
        <v>23</v>
      </c>
    </row>
    <row r="48" spans="1:18" x14ac:dyDescent="0.2">
      <c r="A48" s="80" t="s">
        <v>76</v>
      </c>
      <c r="B48" s="7" t="s">
        <v>26</v>
      </c>
      <c r="C48" s="31" t="str">
        <f t="shared" si="0"/>
        <v>④_FGHJLMNOPQRST</v>
      </c>
      <c r="D48" s="93" t="s">
        <v>23</v>
      </c>
      <c r="E48" s="93" t="s">
        <v>23</v>
      </c>
      <c r="F48" s="93" t="s">
        <v>23</v>
      </c>
      <c r="G48" s="93" t="s">
        <v>23</v>
      </c>
      <c r="H48" s="93" t="s">
        <v>23</v>
      </c>
      <c r="I48" s="126" t="s">
        <v>23</v>
      </c>
      <c r="J48" s="126" t="s">
        <v>23</v>
      </c>
      <c r="K48" s="126" t="s">
        <v>23</v>
      </c>
      <c r="L48" s="126" t="s">
        <v>23</v>
      </c>
      <c r="M48" s="126" t="s">
        <v>23</v>
      </c>
      <c r="N48" s="93" t="s">
        <v>23</v>
      </c>
      <c r="O48" s="93" t="s">
        <v>23</v>
      </c>
      <c r="P48" s="93" t="s">
        <v>23</v>
      </c>
      <c r="Q48" s="93" t="s">
        <v>23</v>
      </c>
      <c r="R48" s="93" t="s">
        <v>23</v>
      </c>
    </row>
    <row r="49" spans="1:18" x14ac:dyDescent="0.2">
      <c r="A49" s="80" t="s">
        <v>76</v>
      </c>
      <c r="B49" s="7" t="s">
        <v>27</v>
      </c>
      <c r="C49" s="31" t="str">
        <f t="shared" si="0"/>
        <v>⑤_FGHJLMNOPQRST</v>
      </c>
      <c r="D49" s="93" t="s">
        <v>23</v>
      </c>
      <c r="E49" s="93" t="s">
        <v>23</v>
      </c>
      <c r="F49" s="93">
        <v>414402.5</v>
      </c>
      <c r="G49" s="93" t="s">
        <v>23</v>
      </c>
      <c r="H49" s="93" t="s">
        <v>23</v>
      </c>
      <c r="I49" s="126" t="s">
        <v>23</v>
      </c>
      <c r="J49" s="126" t="s">
        <v>23</v>
      </c>
      <c r="K49" s="126" t="s">
        <v>23</v>
      </c>
      <c r="L49" s="126" t="s">
        <v>23</v>
      </c>
      <c r="M49" s="126" t="s">
        <v>23</v>
      </c>
      <c r="N49" s="93" t="s">
        <v>23</v>
      </c>
      <c r="O49" s="93" t="s">
        <v>23</v>
      </c>
      <c r="P49" s="93">
        <v>1000</v>
      </c>
      <c r="Q49" s="93" t="s">
        <v>23</v>
      </c>
      <c r="R49" s="93" t="s">
        <v>23</v>
      </c>
    </row>
    <row r="51" spans="1:18" x14ac:dyDescent="0.2">
      <c r="D51">
        <v>1</v>
      </c>
      <c r="E51">
        <v>2</v>
      </c>
      <c r="F51">
        <v>3</v>
      </c>
      <c r="G51">
        <v>4</v>
      </c>
      <c r="H51">
        <v>5</v>
      </c>
      <c r="I51">
        <v>6</v>
      </c>
      <c r="J51">
        <v>7</v>
      </c>
      <c r="K51">
        <v>8</v>
      </c>
      <c r="L51">
        <v>9</v>
      </c>
      <c r="M51">
        <v>10</v>
      </c>
      <c r="N51">
        <v>11</v>
      </c>
      <c r="O51">
        <v>12</v>
      </c>
      <c r="P51">
        <v>13</v>
      </c>
      <c r="Q51">
        <v>14</v>
      </c>
      <c r="R51">
        <v>15</v>
      </c>
    </row>
    <row r="53" spans="1:18" x14ac:dyDescent="0.2">
      <c r="D53" s="83" t="s">
        <v>107</v>
      </c>
      <c r="E53" s="83"/>
      <c r="F53" s="83"/>
      <c r="G53" s="83"/>
      <c r="H53" s="83"/>
      <c r="I53" s="83"/>
      <c r="J53" s="83"/>
      <c r="K53" s="83"/>
      <c r="L53" s="83"/>
      <c r="M53" s="83"/>
      <c r="N53" s="84" t="s">
        <v>108</v>
      </c>
      <c r="O53" s="84"/>
      <c r="P53" s="84"/>
      <c r="Q53" s="84"/>
      <c r="R53" s="84"/>
    </row>
    <row r="54" spans="1:18" x14ac:dyDescent="0.2">
      <c r="D54" s="74" t="s">
        <v>181</v>
      </c>
      <c r="E54" s="74"/>
      <c r="F54" s="74"/>
      <c r="G54" s="74"/>
      <c r="H54" s="74"/>
      <c r="I54" s="75" t="s">
        <v>67</v>
      </c>
      <c r="J54" s="75"/>
      <c r="K54" s="75"/>
      <c r="L54" s="75"/>
      <c r="M54" s="75"/>
      <c r="N54" s="74" t="s">
        <v>182</v>
      </c>
      <c r="O54" s="81"/>
      <c r="P54" s="81"/>
      <c r="Q54" s="81"/>
      <c r="R54" s="81"/>
    </row>
    <row r="55" spans="1:18" x14ac:dyDescent="0.2">
      <c r="D55" s="108" t="s">
        <v>109</v>
      </c>
      <c r="E55" s="108"/>
      <c r="F55" s="108"/>
      <c r="G55" s="108"/>
      <c r="H55" s="108"/>
      <c r="I55" s="108" t="s">
        <v>109</v>
      </c>
      <c r="J55" s="108"/>
      <c r="K55" s="108"/>
      <c r="L55" s="108"/>
      <c r="M55" s="108"/>
      <c r="N55" s="108" t="s">
        <v>109</v>
      </c>
      <c r="O55" s="108"/>
      <c r="P55" s="108"/>
      <c r="Q55" s="108"/>
      <c r="R55" s="108"/>
    </row>
    <row r="56" spans="1:18" x14ac:dyDescent="0.2">
      <c r="C56" s="7" t="s">
        <v>69</v>
      </c>
      <c r="D56" s="107" t="s">
        <v>120</v>
      </c>
      <c r="E56" s="107" t="s">
        <v>121</v>
      </c>
      <c r="F56" s="107" t="s">
        <v>122</v>
      </c>
      <c r="G56" s="107" t="s">
        <v>123</v>
      </c>
      <c r="H56" s="107" t="s">
        <v>124</v>
      </c>
      <c r="I56" s="107" t="s">
        <v>120</v>
      </c>
      <c r="J56" s="107" t="s">
        <v>121</v>
      </c>
      <c r="K56" s="107" t="s">
        <v>122</v>
      </c>
      <c r="L56" s="107" t="s">
        <v>123</v>
      </c>
      <c r="M56" s="107" t="s">
        <v>124</v>
      </c>
      <c r="N56" s="107" t="s">
        <v>120</v>
      </c>
      <c r="O56" s="107" t="s">
        <v>121</v>
      </c>
      <c r="P56" s="107" t="s">
        <v>122</v>
      </c>
      <c r="Q56" s="107" t="s">
        <v>123</v>
      </c>
      <c r="R56" s="107" t="s">
        <v>124</v>
      </c>
    </row>
    <row r="57" spans="1:18" x14ac:dyDescent="0.2">
      <c r="A57" s="79"/>
      <c r="C57" s="79" t="s">
        <v>71</v>
      </c>
      <c r="D57" s="93">
        <v>3465.6787812020102</v>
      </c>
      <c r="E57" s="93">
        <v>4818.8247288284801</v>
      </c>
      <c r="F57" s="93">
        <v>7900.7872031908792</v>
      </c>
      <c r="G57" s="93">
        <v>15274.816821530847</v>
      </c>
      <c r="H57" s="93">
        <v>29531.238208401719</v>
      </c>
      <c r="I57" s="109">
        <v>0.52238149030098724</v>
      </c>
      <c r="J57" s="109">
        <v>0.7331652880427767</v>
      </c>
      <c r="K57" s="109">
        <v>1.2190543466151265</v>
      </c>
      <c r="L57" s="109">
        <v>2.4013269619435791</v>
      </c>
      <c r="M57" s="109">
        <v>4.7302002524894071</v>
      </c>
      <c r="N57" s="93">
        <v>4332.5343358101291</v>
      </c>
      <c r="O57" s="93">
        <v>6655.8154064787695</v>
      </c>
      <c r="P57" s="93">
        <v>12673.312730520027</v>
      </c>
      <c r="Q57" s="93">
        <v>29909.466231936607</v>
      </c>
      <c r="R57" s="93">
        <v>70587.398046686503</v>
      </c>
    </row>
    <row r="58" spans="1:18" x14ac:dyDescent="0.2">
      <c r="A58" s="80"/>
      <c r="C58" s="80" t="s">
        <v>34</v>
      </c>
      <c r="D58" s="93">
        <v>1040.2433060972585</v>
      </c>
      <c r="E58" s="93">
        <v>1446.3978008028712</v>
      </c>
      <c r="F58" s="93">
        <v>2371.4664629615977</v>
      </c>
      <c r="G58" s="93">
        <v>4584.8236243487809</v>
      </c>
      <c r="H58" s="93">
        <v>8863.9700348682909</v>
      </c>
      <c r="I58" s="109">
        <v>0.52238149030098724</v>
      </c>
      <c r="J58" s="109">
        <v>0.7331652880427767</v>
      </c>
      <c r="K58" s="109">
        <v>1.2190543466151265</v>
      </c>
      <c r="L58" s="109">
        <v>2.4013269619435791</v>
      </c>
      <c r="M58" s="109">
        <v>4.7302002524894071</v>
      </c>
      <c r="N58" s="93">
        <v>1300.4349582853959</v>
      </c>
      <c r="O58" s="93">
        <v>1997.781058291614</v>
      </c>
      <c r="P58" s="93">
        <v>3803.9672936532843</v>
      </c>
      <c r="Q58" s="93">
        <v>8977.4973391858894</v>
      </c>
      <c r="R58" s="93">
        <v>21187.211206983553</v>
      </c>
    </row>
    <row r="59" spans="1:18" x14ac:dyDescent="0.2">
      <c r="A59" s="79"/>
      <c r="C59" s="115" t="s">
        <v>141</v>
      </c>
      <c r="D59" s="93">
        <v>2357.0285639183348</v>
      </c>
      <c r="E59" s="93">
        <v>3277.3110976042012</v>
      </c>
      <c r="F59" s="93">
        <v>5373.3719398260291</v>
      </c>
      <c r="G59" s="93">
        <v>10388.492941772693</v>
      </c>
      <c r="H59" s="93">
        <v>20084.369146565201</v>
      </c>
      <c r="I59" s="109">
        <v>0.58532032670876788</v>
      </c>
      <c r="J59" s="109">
        <v>0.96983909150161696</v>
      </c>
      <c r="K59" s="109">
        <v>2.0685156156275086</v>
      </c>
      <c r="L59" s="109">
        <v>5.6789881413010699</v>
      </c>
      <c r="M59" s="109">
        <v>15.591328421881149</v>
      </c>
      <c r="N59" s="93">
        <v>2946.5821353817455</v>
      </c>
      <c r="O59" s="93">
        <v>4526.6592836965374</v>
      </c>
      <c r="P59" s="93">
        <v>8619.1946776282603</v>
      </c>
      <c r="Q59" s="93">
        <v>20341.604254441216</v>
      </c>
      <c r="R59" s="93">
        <v>48006.90541522389</v>
      </c>
    </row>
    <row r="60" spans="1:18" x14ac:dyDescent="0.2">
      <c r="A60" s="79"/>
      <c r="C60" s="79"/>
      <c r="D60" s="93">
        <v>0</v>
      </c>
      <c r="E60" s="93">
        <v>0</v>
      </c>
      <c r="F60" s="93">
        <v>0</v>
      </c>
      <c r="G60" s="93">
        <v>0</v>
      </c>
      <c r="H60" s="93">
        <v>0</v>
      </c>
      <c r="I60" s="109"/>
      <c r="J60" s="109"/>
      <c r="K60" s="109"/>
      <c r="L60" s="109"/>
      <c r="M60" s="109"/>
      <c r="N60" s="93">
        <v>0</v>
      </c>
      <c r="O60" s="93">
        <v>0</v>
      </c>
      <c r="P60" s="93">
        <v>0</v>
      </c>
      <c r="Q60" s="93">
        <v>0</v>
      </c>
      <c r="R60" s="93">
        <v>0</v>
      </c>
    </row>
    <row r="61" spans="1:18" x14ac:dyDescent="0.2">
      <c r="A61" s="79"/>
      <c r="C61" s="79"/>
      <c r="D61" s="93">
        <v>0</v>
      </c>
      <c r="E61" s="93">
        <v>0</v>
      </c>
      <c r="F61" s="93">
        <v>0</v>
      </c>
      <c r="G61" s="93">
        <v>0</v>
      </c>
      <c r="H61" s="93">
        <v>0</v>
      </c>
      <c r="I61" s="109"/>
      <c r="J61" s="109"/>
      <c r="K61" s="109"/>
      <c r="L61" s="109"/>
      <c r="M61" s="109"/>
      <c r="N61" s="93">
        <v>0</v>
      </c>
      <c r="O61" s="93">
        <v>0</v>
      </c>
      <c r="P61" s="93">
        <v>0</v>
      </c>
      <c r="Q61" s="93">
        <v>0</v>
      </c>
      <c r="R61" s="93">
        <v>0</v>
      </c>
    </row>
    <row r="62" spans="1:18" x14ac:dyDescent="0.2">
      <c r="A62" s="80"/>
      <c r="C62" s="80" t="s">
        <v>36</v>
      </c>
      <c r="D62" s="93">
        <v>1253.5965833262417</v>
      </c>
      <c r="E62" s="93">
        <v>1743.0531209277908</v>
      </c>
      <c r="F62" s="93">
        <v>2857.8528100266149</v>
      </c>
      <c r="G62" s="93">
        <v>5525.1681956987259</v>
      </c>
      <c r="H62" s="93">
        <v>10681.964964625466</v>
      </c>
      <c r="I62" s="109">
        <v>0.52238149030098724</v>
      </c>
      <c r="J62" s="109">
        <v>0.7331652880427767</v>
      </c>
      <c r="K62" s="109">
        <v>1.2190543466151265</v>
      </c>
      <c r="L62" s="109">
        <v>2.4013269619435791</v>
      </c>
      <c r="M62" s="109">
        <v>4.7302002524894071</v>
      </c>
      <c r="N62" s="93">
        <v>1567.1533870866911</v>
      </c>
      <c r="O62" s="93">
        <v>2407.5247533235256</v>
      </c>
      <c r="P62" s="93">
        <v>4584.1587006210248</v>
      </c>
      <c r="Q62" s="93">
        <v>10818.776650865217</v>
      </c>
      <c r="R62" s="93">
        <v>25532.695498838199</v>
      </c>
    </row>
    <row r="63" spans="1:18" x14ac:dyDescent="0.2">
      <c r="A63" s="80"/>
      <c r="C63" s="80" t="s">
        <v>38</v>
      </c>
      <c r="D63" s="93">
        <v>3138.6368075632063</v>
      </c>
      <c r="E63" s="93">
        <v>4364.0918902043104</v>
      </c>
      <c r="F63" s="93">
        <v>7155.2221340197602</v>
      </c>
      <c r="G63" s="93">
        <v>13833.394648367974</v>
      </c>
      <c r="H63" s="93">
        <v>26744.495686256119</v>
      </c>
      <c r="I63" s="109">
        <v>0.52238149030098724</v>
      </c>
      <c r="J63" s="109">
        <v>0.7331652880427767</v>
      </c>
      <c r="K63" s="109">
        <v>1.2190543466151265</v>
      </c>
      <c r="L63" s="109">
        <v>2.4013269619435791</v>
      </c>
      <c r="M63" s="109">
        <v>4.7302002524894071</v>
      </c>
      <c r="N63" s="93">
        <v>3923.6907384961864</v>
      </c>
      <c r="O63" s="93">
        <v>6027.7332488024558</v>
      </c>
      <c r="P63" s="93">
        <v>11477.383889563353</v>
      </c>
      <c r="Q63" s="93">
        <v>27087.031873613552</v>
      </c>
      <c r="R63" s="93">
        <v>63926.353146498259</v>
      </c>
    </row>
    <row r="64" spans="1:18" x14ac:dyDescent="0.2">
      <c r="A64" s="80"/>
      <c r="C64" s="80" t="s">
        <v>39</v>
      </c>
      <c r="D64" s="93">
        <v>905.72148656003026</v>
      </c>
      <c r="E64" s="93">
        <v>1259.3530365653248</v>
      </c>
      <c r="F64" s="93">
        <v>2064.7939934544665</v>
      </c>
      <c r="G64" s="93">
        <v>3991.9250086214679</v>
      </c>
      <c r="H64" s="93">
        <v>7717.7022622954137</v>
      </c>
      <c r="I64" s="109">
        <v>0.52238149030098724</v>
      </c>
      <c r="J64" s="109">
        <v>0.7331652880427767</v>
      </c>
      <c r="K64" s="109">
        <v>1.2190543466151265</v>
      </c>
      <c r="L64" s="109">
        <v>2.4013269619435791</v>
      </c>
      <c r="M64" s="109">
        <v>4.7302002524894071</v>
      </c>
      <c r="N64" s="93">
        <v>1132.2657657964851</v>
      </c>
      <c r="O64" s="93">
        <v>1739.4327070711056</v>
      </c>
      <c r="P64" s="93">
        <v>3312.047183422359</v>
      </c>
      <c r="Q64" s="93">
        <v>7816.5484824335263</v>
      </c>
      <c r="R64" s="93">
        <v>18447.330848439331</v>
      </c>
    </row>
    <row r="65" spans="1:18" x14ac:dyDescent="0.2">
      <c r="A65" s="80"/>
      <c r="C65" s="80" t="s">
        <v>76</v>
      </c>
      <c r="D65" s="93">
        <v>1008.8289430248328</v>
      </c>
      <c r="E65" s="93">
        <v>1402.7179564864002</v>
      </c>
      <c r="F65" s="93">
        <v>2299.8504207867572</v>
      </c>
      <c r="G65" s="93">
        <v>4446.3662912286181</v>
      </c>
      <c r="H65" s="93">
        <v>8596.2865311088153</v>
      </c>
      <c r="I65" s="109">
        <v>0.52238149030098724</v>
      </c>
      <c r="J65" s="109">
        <v>0.7331652880427767</v>
      </c>
      <c r="K65" s="109">
        <v>1.2190543466151265</v>
      </c>
      <c r="L65" s="109">
        <v>2.4013269619435791</v>
      </c>
      <c r="M65" s="109">
        <v>4.7302002524894071</v>
      </c>
      <c r="N65" s="93">
        <v>1261.1630536336659</v>
      </c>
      <c r="O65" s="93">
        <v>1937.4499615793998</v>
      </c>
      <c r="P65" s="93">
        <v>3689.0910825034252</v>
      </c>
      <c r="Q65" s="93">
        <v>8706.3854183094172</v>
      </c>
      <c r="R65" s="93">
        <v>20547.377485923185</v>
      </c>
    </row>
    <row r="68" spans="1:18" x14ac:dyDescent="0.2">
      <c r="A68" t="s">
        <v>84</v>
      </c>
    </row>
    <row r="69" spans="1:18" x14ac:dyDescent="0.2">
      <c r="B69" s="83" t="s">
        <v>107</v>
      </c>
      <c r="C69" s="114" t="s">
        <v>135</v>
      </c>
      <c r="D69" s="114" t="s">
        <v>135</v>
      </c>
      <c r="E69" s="84" t="s">
        <v>108</v>
      </c>
    </row>
    <row r="70" spans="1:18" x14ac:dyDescent="0.2">
      <c r="B70" s="74" t="s">
        <v>180</v>
      </c>
      <c r="C70" s="75" t="s">
        <v>67</v>
      </c>
      <c r="D70" s="76" t="s">
        <v>183</v>
      </c>
      <c r="E70" s="74" t="s">
        <v>180</v>
      </c>
    </row>
    <row r="71" spans="1:18" x14ac:dyDescent="0.2">
      <c r="A71" s="79" t="s">
        <v>71</v>
      </c>
      <c r="B71" s="93">
        <v>0</v>
      </c>
      <c r="C71" s="93">
        <v>0</v>
      </c>
      <c r="D71" s="93">
        <v>0</v>
      </c>
      <c r="E71" s="93">
        <v>7</v>
      </c>
    </row>
    <row r="72" spans="1:18" x14ac:dyDescent="0.2">
      <c r="A72" s="80" t="s">
        <v>34</v>
      </c>
      <c r="B72" s="93">
        <v>207</v>
      </c>
      <c r="C72" s="93">
        <v>9</v>
      </c>
      <c r="D72" s="93">
        <v>9</v>
      </c>
      <c r="E72" s="93">
        <v>96</v>
      </c>
    </row>
    <row r="73" spans="1:18" x14ac:dyDescent="0.2">
      <c r="A73" s="115" t="s">
        <v>141</v>
      </c>
      <c r="B73" s="93">
        <v>108</v>
      </c>
      <c r="C73" s="93">
        <v>21</v>
      </c>
      <c r="D73" s="93">
        <v>21</v>
      </c>
      <c r="E73" s="93">
        <v>93</v>
      </c>
    </row>
    <row r="74" spans="1:18" x14ac:dyDescent="0.2">
      <c r="A74" s="80" t="s">
        <v>36</v>
      </c>
      <c r="B74" s="93">
        <v>209</v>
      </c>
      <c r="C74" s="93">
        <v>22</v>
      </c>
      <c r="D74" s="93">
        <v>22</v>
      </c>
      <c r="E74" s="93">
        <v>160</v>
      </c>
    </row>
    <row r="75" spans="1:18" x14ac:dyDescent="0.2">
      <c r="A75" s="80" t="s">
        <v>38</v>
      </c>
      <c r="B75" s="93">
        <v>29</v>
      </c>
      <c r="C75" s="93">
        <v>3</v>
      </c>
      <c r="D75" s="93">
        <v>3</v>
      </c>
      <c r="E75" s="93">
        <v>10</v>
      </c>
    </row>
    <row r="76" spans="1:18" x14ac:dyDescent="0.2">
      <c r="A76" s="80" t="s">
        <v>39</v>
      </c>
      <c r="B76" s="93">
        <v>64</v>
      </c>
      <c r="C76" s="93">
        <v>12</v>
      </c>
      <c r="D76" s="93">
        <v>12</v>
      </c>
      <c r="E76" s="93">
        <v>51</v>
      </c>
    </row>
    <row r="77" spans="1:18" x14ac:dyDescent="0.2">
      <c r="A77" s="80" t="s">
        <v>76</v>
      </c>
      <c r="B77" s="93">
        <v>197</v>
      </c>
      <c r="C77" s="93">
        <v>30</v>
      </c>
      <c r="D77" s="93">
        <v>30</v>
      </c>
      <c r="E77" s="93">
        <v>76</v>
      </c>
    </row>
  </sheetData>
  <phoneticPr fontId="7"/>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洪水害の影響度評価</vt:lpstr>
      <vt:lpstr>List</vt:lpstr>
      <vt:lpstr>Table</vt:lpstr>
      <vt:lpstr>被害データ</vt:lpstr>
      <vt:lpstr>洪水害の影響度評価!Print_Area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2020-05-08T04:48:48Z</dcterms:modified>
</cp:coreProperties>
</file>